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6" i="10" l="1"/>
  <c r="K156" i="10"/>
  <c r="J156" i="10"/>
  <c r="I156" i="10"/>
  <c r="L24" i="10"/>
  <c r="K24" i="10"/>
  <c r="J24" i="10"/>
  <c r="J90" i="10" l="1"/>
  <c r="J66" i="10"/>
  <c r="L138" i="10"/>
  <c r="K138" i="10"/>
  <c r="J96" i="10"/>
  <c r="J138" i="10"/>
  <c r="K126" i="10"/>
  <c r="J126" i="10"/>
  <c r="L126" i="10"/>
  <c r="L114" i="10"/>
  <c r="K114" i="10"/>
  <c r="J114" i="10"/>
  <c r="L96" i="10"/>
  <c r="K96" i="10"/>
  <c r="L90" i="10"/>
  <c r="K90" i="10"/>
  <c r="H188" i="10"/>
  <c r="H182" i="10"/>
  <c r="H176" i="10"/>
  <c r="H170" i="10"/>
  <c r="H158" i="10"/>
  <c r="H152" i="10"/>
  <c r="H146" i="10"/>
  <c r="H140" i="10" s="1"/>
  <c r="H134" i="10"/>
  <c r="H128" i="10"/>
  <c r="H122" i="10"/>
  <c r="H116" i="10"/>
  <c r="H110" i="10"/>
  <c r="H98" i="10"/>
  <c r="H92" i="10"/>
  <c r="H86" i="10"/>
  <c r="H80" i="10"/>
  <c r="H74" i="10"/>
  <c r="H68" i="10"/>
  <c r="H56" i="10" s="1"/>
  <c r="H62" i="10"/>
  <c r="H44" i="10"/>
  <c r="H38" i="10"/>
  <c r="H32" i="10"/>
  <c r="H26" i="10"/>
  <c r="H20" i="10"/>
  <c r="H14" i="10" s="1"/>
  <c r="H50" i="10" l="1"/>
  <c r="H8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L83" i="10" l="1"/>
  <c r="K83" i="10"/>
  <c r="J83" i="10"/>
  <c r="L102" i="10"/>
  <c r="K102" i="10"/>
  <c r="J102" i="10"/>
  <c r="L78" i="10"/>
  <c r="K78" i="10"/>
  <c r="J78" i="10"/>
  <c r="L36" i="10"/>
  <c r="K36" i="10"/>
  <c r="J36" i="10"/>
  <c r="L30" i="10"/>
  <c r="K30" i="10"/>
  <c r="J30" i="10"/>
  <c r="I126" i="10"/>
  <c r="I24" i="10"/>
  <c r="I132" i="10"/>
  <c r="F132" i="10" s="1"/>
  <c r="I138" i="10"/>
  <c r="I30" i="10"/>
  <c r="I90" i="10"/>
  <c r="I120" i="10"/>
  <c r="I102" i="10" s="1"/>
  <c r="I29" i="10" l="1"/>
  <c r="L171" i="10" l="1"/>
  <c r="H129" i="10"/>
  <c r="F129" i="10" s="1"/>
  <c r="H127" i="10"/>
  <c r="F127" i="10" s="1"/>
  <c r="G126" i="10"/>
  <c r="H125" i="10"/>
  <c r="F125" i="10" s="1"/>
  <c r="H124" i="10"/>
  <c r="F124" i="10" s="1"/>
  <c r="H123" i="10"/>
  <c r="F123" i="10" s="1"/>
  <c r="L122" i="10"/>
  <c r="K122" i="10"/>
  <c r="J122" i="10"/>
  <c r="I122" i="10"/>
  <c r="L254" i="10"/>
  <c r="L248" i="10" s="1"/>
  <c r="L242" i="10" s="1"/>
  <c r="L253" i="10"/>
  <c r="L247" i="10" s="1"/>
  <c r="L252" i="10"/>
  <c r="L246" i="10" s="1"/>
  <c r="L251" i="10"/>
  <c r="L245" i="10" s="1"/>
  <c r="L250" i="10"/>
  <c r="L244" i="10" s="1"/>
  <c r="L249" i="10"/>
  <c r="L243" i="10" s="1"/>
  <c r="L236" i="10"/>
  <c r="L230" i="10"/>
  <c r="L229" i="10"/>
  <c r="L228" i="10"/>
  <c r="L227" i="10"/>
  <c r="L226" i="10"/>
  <c r="L225" i="10"/>
  <c r="L218" i="10"/>
  <c r="L212" i="10"/>
  <c r="L206" i="10"/>
  <c r="L205" i="10"/>
  <c r="L199" i="10" s="1"/>
  <c r="L204" i="10"/>
  <c r="L198" i="10" s="1"/>
  <c r="L203" i="10"/>
  <c r="L197" i="10" s="1"/>
  <c r="L202" i="10"/>
  <c r="L196" i="10" s="1"/>
  <c r="L201" i="10"/>
  <c r="L195" i="10" s="1"/>
  <c r="L188" i="10"/>
  <c r="L182" i="10"/>
  <c r="L176" i="10"/>
  <c r="L175" i="10"/>
  <c r="L174" i="10"/>
  <c r="L173" i="10"/>
  <c r="L172" i="10"/>
  <c r="L164" i="10"/>
  <c r="L158" i="10" s="1"/>
  <c r="L163" i="10"/>
  <c r="L162" i="10"/>
  <c r="L161" i="10"/>
  <c r="L160" i="10"/>
  <c r="L159" i="10"/>
  <c r="L152" i="10"/>
  <c r="L146" i="10"/>
  <c r="L145" i="10"/>
  <c r="L144" i="10"/>
  <c r="L143" i="10"/>
  <c r="L142" i="10"/>
  <c r="L141" i="10"/>
  <c r="L134" i="10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F21" i="10" s="1"/>
  <c r="H22" i="10"/>
  <c r="F22" i="10" s="1"/>
  <c r="H23" i="10"/>
  <c r="F23" i="10" s="1"/>
  <c r="H24" i="10"/>
  <c r="H25" i="10"/>
  <c r="F25" i="10" s="1"/>
  <c r="H27" i="10"/>
  <c r="F27" i="10" s="1"/>
  <c r="H28" i="10"/>
  <c r="F28" i="10" s="1"/>
  <c r="H29" i="10"/>
  <c r="H30" i="10"/>
  <c r="H31" i="10"/>
  <c r="F31" i="10" s="1"/>
  <c r="H33" i="10"/>
  <c r="F33" i="10" s="1"/>
  <c r="H34" i="10"/>
  <c r="F34" i="10" s="1"/>
  <c r="H35" i="10"/>
  <c r="F35" i="10" s="1"/>
  <c r="H36" i="10"/>
  <c r="H37" i="10"/>
  <c r="F37" i="10" s="1"/>
  <c r="H39" i="10"/>
  <c r="F39" i="10" s="1"/>
  <c r="H40" i="10"/>
  <c r="F40" i="10" s="1"/>
  <c r="H41" i="10"/>
  <c r="F41" i="10" s="1"/>
  <c r="H42" i="10"/>
  <c r="F42" i="10" s="1"/>
  <c r="H43" i="10"/>
  <c r="F43" i="10" s="1"/>
  <c r="H45" i="10"/>
  <c r="F45" i="10" s="1"/>
  <c r="H46" i="10"/>
  <c r="F46" i="10" s="1"/>
  <c r="H47" i="10"/>
  <c r="F47" i="10" s="1"/>
  <c r="H48" i="10"/>
  <c r="F48" i="10" s="1"/>
  <c r="H49" i="10"/>
  <c r="F49" i="10" s="1"/>
  <c r="H63" i="10"/>
  <c r="F63" i="10" s="1"/>
  <c r="H64" i="10"/>
  <c r="F64" i="10" s="1"/>
  <c r="H65" i="10"/>
  <c r="F65" i="10" s="1"/>
  <c r="H66" i="10"/>
  <c r="F66" i="10" s="1"/>
  <c r="H67" i="10"/>
  <c r="F67" i="10" s="1"/>
  <c r="H69" i="10"/>
  <c r="F69" i="10" s="1"/>
  <c r="H70" i="10"/>
  <c r="F70" i="10" s="1"/>
  <c r="H71" i="10"/>
  <c r="F71" i="10" s="1"/>
  <c r="H72" i="10"/>
  <c r="F72" i="10" s="1"/>
  <c r="H73" i="10"/>
  <c r="F73" i="10" s="1"/>
  <c r="H75" i="10"/>
  <c r="F75" i="10" s="1"/>
  <c r="H76" i="10"/>
  <c r="F76" i="10" s="1"/>
  <c r="H77" i="10"/>
  <c r="F77" i="10" s="1"/>
  <c r="H78" i="10"/>
  <c r="H79" i="10"/>
  <c r="F79" i="10" s="1"/>
  <c r="H81" i="10"/>
  <c r="F81" i="10" s="1"/>
  <c r="H82" i="10"/>
  <c r="F82" i="10" s="1"/>
  <c r="H83" i="10"/>
  <c r="F83" i="10" s="1"/>
  <c r="H84" i="10"/>
  <c r="F84" i="10" s="1"/>
  <c r="H85" i="10"/>
  <c r="F85" i="10" s="1"/>
  <c r="H87" i="10"/>
  <c r="F87" i="10" s="1"/>
  <c r="H88" i="10"/>
  <c r="F88" i="10" s="1"/>
  <c r="H89" i="10"/>
  <c r="F89" i="10" s="1"/>
  <c r="H90" i="10"/>
  <c r="F90" i="10" s="1"/>
  <c r="H91" i="10"/>
  <c r="F91" i="10" s="1"/>
  <c r="H93" i="10"/>
  <c r="F93" i="10" s="1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F111" i="10" s="1"/>
  <c r="H112" i="10"/>
  <c r="F112" i="10" s="1"/>
  <c r="H113" i="10"/>
  <c r="F113" i="10" s="1"/>
  <c r="H114" i="10"/>
  <c r="H115" i="10"/>
  <c r="F115" i="10" s="1"/>
  <c r="H117" i="10"/>
  <c r="F117" i="10" s="1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33" i="10"/>
  <c r="F133" i="10" s="1"/>
  <c r="H135" i="10"/>
  <c r="F135" i="10" s="1"/>
  <c r="H136" i="10"/>
  <c r="F136" i="10" s="1"/>
  <c r="H137" i="10"/>
  <c r="F137" i="10" s="1"/>
  <c r="H138" i="10"/>
  <c r="H139" i="10"/>
  <c r="F139" i="10" s="1"/>
  <c r="H147" i="10"/>
  <c r="F147" i="10" s="1"/>
  <c r="H148" i="10"/>
  <c r="F148" i="10" s="1"/>
  <c r="H149" i="10"/>
  <c r="F149" i="10" s="1"/>
  <c r="H150" i="10"/>
  <c r="H151" i="10"/>
  <c r="F151" i="10" s="1"/>
  <c r="H153" i="10"/>
  <c r="F153" i="10" s="1"/>
  <c r="H154" i="10"/>
  <c r="F154" i="10" s="1"/>
  <c r="H155" i="10"/>
  <c r="F155" i="10" s="1"/>
  <c r="H156" i="10"/>
  <c r="H157" i="10"/>
  <c r="F157" i="10" s="1"/>
  <c r="H165" i="10"/>
  <c r="F165" i="10" s="1"/>
  <c r="H166" i="10"/>
  <c r="F166" i="10" s="1"/>
  <c r="H167" i="10"/>
  <c r="F167" i="10" s="1"/>
  <c r="H168" i="10"/>
  <c r="F168" i="10" s="1"/>
  <c r="H169" i="10"/>
  <c r="F169" i="10" s="1"/>
  <c r="H177" i="10"/>
  <c r="F177" i="10" s="1"/>
  <c r="H178" i="10"/>
  <c r="F178" i="10" s="1"/>
  <c r="H179" i="10"/>
  <c r="F179" i="10" s="1"/>
  <c r="H180" i="10"/>
  <c r="F180" i="10" s="1"/>
  <c r="H181" i="10"/>
  <c r="F181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89" i="10"/>
  <c r="F189" i="10" s="1"/>
  <c r="H190" i="10"/>
  <c r="F190" i="10" s="1"/>
  <c r="H191" i="10"/>
  <c r="H192" i="10"/>
  <c r="H193" i="10"/>
  <c r="F193" i="10" s="1"/>
  <c r="H207" i="10"/>
  <c r="F207" i="10" s="1"/>
  <c r="H208" i="10"/>
  <c r="F208" i="10" s="1"/>
  <c r="H209" i="10"/>
  <c r="F209" i="10" s="1"/>
  <c r="H210" i="10"/>
  <c r="F210" i="10" s="1"/>
  <c r="H211" i="10"/>
  <c r="F211" i="10" s="1"/>
  <c r="H213" i="10"/>
  <c r="F213" i="10" s="1"/>
  <c r="H214" i="10"/>
  <c r="F214" i="10" s="1"/>
  <c r="H215" i="10"/>
  <c r="F215" i="10" s="1"/>
  <c r="H216" i="10"/>
  <c r="F216" i="10" s="1"/>
  <c r="H217" i="10"/>
  <c r="F217" i="10" s="1"/>
  <c r="H219" i="10"/>
  <c r="F219" i="10" s="1"/>
  <c r="H220" i="10"/>
  <c r="F220" i="10" s="1"/>
  <c r="H221" i="10"/>
  <c r="F221" i="10" s="1"/>
  <c r="H222" i="10"/>
  <c r="F222" i="10" s="1"/>
  <c r="H223" i="10"/>
  <c r="F223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G122" i="10" l="1"/>
  <c r="F122" i="10" s="1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53" i="10"/>
  <c r="L263" i="10" s="1"/>
  <c r="L51" i="10"/>
  <c r="L140" i="10"/>
  <c r="L224" i="10"/>
  <c r="L55" i="10"/>
  <c r="L14" i="10"/>
  <c r="L8" i="10" s="1"/>
  <c r="L54" i="10"/>
  <c r="L52" i="10"/>
  <c r="L200" i="10"/>
  <c r="L194" i="10" s="1"/>
  <c r="L170" i="10"/>
  <c r="L56" i="10"/>
  <c r="L264" i="10" l="1"/>
  <c r="L262" i="10"/>
  <c r="L261" i="10"/>
  <c r="L50" i="10"/>
  <c r="H19" i="10"/>
  <c r="H57" i="10"/>
  <c r="H59" i="10"/>
  <c r="H61" i="10"/>
  <c r="H104" i="10"/>
  <c r="H141" i="10"/>
  <c r="H142" i="10"/>
  <c r="H143" i="10"/>
  <c r="H145" i="10"/>
  <c r="H159" i="10"/>
  <c r="H160" i="10"/>
  <c r="H161" i="10"/>
  <c r="H162" i="10"/>
  <c r="H163" i="10"/>
  <c r="H171" i="10"/>
  <c r="H172" i="10"/>
  <c r="H173" i="10"/>
  <c r="H174" i="10"/>
  <c r="H175" i="10"/>
  <c r="H201" i="10"/>
  <c r="H202" i="10"/>
  <c r="H203" i="10"/>
  <c r="H204" i="10"/>
  <c r="H205" i="10"/>
  <c r="H206" i="10"/>
  <c r="H212" i="10"/>
  <c r="H218" i="10"/>
  <c r="H225" i="10"/>
  <c r="H226" i="10"/>
  <c r="H227" i="10"/>
  <c r="H228" i="10"/>
  <c r="H229" i="10"/>
  <c r="H230" i="10"/>
  <c r="H236" i="10"/>
  <c r="L260" i="10" l="1"/>
  <c r="H258" i="10"/>
  <c r="F258" i="10" s="1"/>
  <c r="H256" i="10"/>
  <c r="F256" i="10" s="1"/>
  <c r="H164" i="10"/>
  <c r="H259" i="10"/>
  <c r="F259" i="10" s="1"/>
  <c r="H257" i="10"/>
  <c r="F257" i="10" s="1"/>
  <c r="H255" i="10"/>
  <c r="F255" i="10" s="1"/>
  <c r="H9" i="10"/>
  <c r="H15" i="10"/>
  <c r="H10" i="10"/>
  <c r="H16" i="10"/>
  <c r="H254" i="10"/>
  <c r="H11" i="10"/>
  <c r="H17" i="10"/>
  <c r="H224" i="10"/>
  <c r="H198" i="10"/>
  <c r="H51" i="10"/>
  <c r="H55" i="10"/>
  <c r="H53" i="10"/>
  <c r="H200" i="10"/>
  <c r="H199" i="10"/>
  <c r="H197" i="10"/>
  <c r="H196" i="10"/>
  <c r="H195" i="10"/>
  <c r="H243" i="10" l="1"/>
  <c r="H261" i="10" s="1"/>
  <c r="H249" i="10"/>
  <c r="H253" i="10"/>
  <c r="H13" i="10"/>
  <c r="H248" i="10"/>
  <c r="H245" i="10"/>
  <c r="H263" i="10" s="1"/>
  <c r="H251" i="10"/>
  <c r="H244" i="10"/>
  <c r="H250" i="10"/>
  <c r="H252" i="10"/>
  <c r="H194" i="10"/>
  <c r="H242" i="10" l="1"/>
  <c r="H247" i="10"/>
  <c r="H265" i="10" s="1"/>
  <c r="H246" i="10"/>
  <c r="H60" i="10" l="1"/>
  <c r="H58" i="10" l="1"/>
  <c r="H144" i="10"/>
  <c r="H54" i="10" l="1"/>
  <c r="H12" i="10"/>
  <c r="H264" i="10" s="1"/>
  <c r="H18" i="10"/>
  <c r="H52" i="10"/>
  <c r="H262" i="10" s="1"/>
  <c r="H260" i="10" l="1"/>
  <c r="I78" i="10" l="1"/>
  <c r="F78" i="10" s="1"/>
  <c r="K254" i="10" l="1"/>
  <c r="J254" i="10"/>
  <c r="K253" i="10"/>
  <c r="J253" i="10"/>
  <c r="J247" i="10" s="1"/>
  <c r="K252" i="10"/>
  <c r="J252" i="10"/>
  <c r="J246" i="10" s="1"/>
  <c r="K251" i="10"/>
  <c r="K245" i="10" s="1"/>
  <c r="J251" i="10"/>
  <c r="J245" i="10" s="1"/>
  <c r="K250" i="10"/>
  <c r="J250" i="10"/>
  <c r="K249" i="10"/>
  <c r="K243" i="10" s="1"/>
  <c r="J249" i="10"/>
  <c r="J243" i="10" s="1"/>
  <c r="K248" i="10"/>
  <c r="J248" i="10"/>
  <c r="K247" i="10"/>
  <c r="K246" i="10"/>
  <c r="K244" i="10"/>
  <c r="J244" i="10"/>
  <c r="K242" i="10"/>
  <c r="J242" i="10"/>
  <c r="K236" i="10"/>
  <c r="J236" i="10"/>
  <c r="K230" i="10"/>
  <c r="J230" i="10"/>
  <c r="K229" i="10"/>
  <c r="J229" i="10"/>
  <c r="K228" i="10"/>
  <c r="J228" i="10"/>
  <c r="K227" i="10"/>
  <c r="J227" i="10"/>
  <c r="K226" i="10"/>
  <c r="J226" i="10"/>
  <c r="K225" i="10"/>
  <c r="J225" i="10"/>
  <c r="K218" i="10"/>
  <c r="J218" i="10"/>
  <c r="K212" i="10"/>
  <c r="J212" i="10"/>
  <c r="K206" i="10"/>
  <c r="J206" i="10"/>
  <c r="K205" i="10"/>
  <c r="K199" i="10" s="1"/>
  <c r="J205" i="10"/>
  <c r="J199" i="10" s="1"/>
  <c r="K204" i="10"/>
  <c r="K198" i="10" s="1"/>
  <c r="J204" i="10"/>
  <c r="J198" i="10" s="1"/>
  <c r="K203" i="10"/>
  <c r="K197" i="10" s="1"/>
  <c r="J203" i="10"/>
  <c r="J197" i="10" s="1"/>
  <c r="K202" i="10"/>
  <c r="K196" i="10" s="1"/>
  <c r="J202" i="10"/>
  <c r="J196" i="10" s="1"/>
  <c r="K201" i="10"/>
  <c r="K195" i="10" s="1"/>
  <c r="J201" i="10"/>
  <c r="J195" i="10" s="1"/>
  <c r="K188" i="10"/>
  <c r="J188" i="10"/>
  <c r="K182" i="10"/>
  <c r="J182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2" i="10"/>
  <c r="J152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34" i="10"/>
  <c r="J134" i="10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J52" i="10" s="1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24" i="10" l="1"/>
  <c r="J98" i="10"/>
  <c r="K98" i="10"/>
  <c r="K56" i="10"/>
  <c r="J14" i="10"/>
  <c r="J8" i="10" s="1"/>
  <c r="K52" i="10"/>
  <c r="K54" i="10"/>
  <c r="K53" i="10"/>
  <c r="K51" i="10"/>
  <c r="J262" i="10"/>
  <c r="J200" i="10"/>
  <c r="J54" i="10"/>
  <c r="K55" i="10"/>
  <c r="J51" i="10"/>
  <c r="J55" i="10"/>
  <c r="J53" i="10"/>
  <c r="K140" i="10"/>
  <c r="J56" i="10"/>
  <c r="K200" i="10"/>
  <c r="K194" i="10" s="1"/>
  <c r="J224" i="10"/>
  <c r="K14" i="10"/>
  <c r="K8" i="10" s="1"/>
  <c r="J140" i="10"/>
  <c r="J170" i="10"/>
  <c r="K170" i="10"/>
  <c r="J194" i="10" l="1"/>
  <c r="K263" i="10"/>
  <c r="K261" i="10"/>
  <c r="J265" i="10"/>
  <c r="J261" i="10"/>
  <c r="J50" i="10"/>
  <c r="J260" i="10" s="1"/>
  <c r="K50" i="10"/>
  <c r="K260" i="10" s="1"/>
  <c r="J264" i="10"/>
  <c r="K262" i="10"/>
  <c r="J263" i="10"/>
  <c r="K264" i="10"/>
  <c r="I254" i="10" l="1"/>
  <c r="I248" i="10" s="1"/>
  <c r="I242" i="10" s="1"/>
  <c r="I253" i="10"/>
  <c r="I247" i="10" s="1"/>
  <c r="I252" i="10"/>
  <c r="I251" i="10"/>
  <c r="I245" i="10" s="1"/>
  <c r="I250" i="10"/>
  <c r="I244" i="10" s="1"/>
  <c r="I249" i="10"/>
  <c r="I243" i="10" s="1"/>
  <c r="I246" i="10"/>
  <c r="I236" i="10"/>
  <c r="I230" i="10"/>
  <c r="I229" i="10"/>
  <c r="I228" i="10"/>
  <c r="I227" i="10"/>
  <c r="I226" i="10"/>
  <c r="I225" i="10"/>
  <c r="I218" i="10"/>
  <c r="I212" i="10"/>
  <c r="I206" i="10"/>
  <c r="I205" i="10"/>
  <c r="I199" i="10" s="1"/>
  <c r="I204" i="10"/>
  <c r="I198" i="10" s="1"/>
  <c r="I203" i="10"/>
  <c r="I197" i="10" s="1"/>
  <c r="I202" i="10"/>
  <c r="I196" i="10" s="1"/>
  <c r="I201" i="10"/>
  <c r="I195" i="10" s="1"/>
  <c r="I188" i="10"/>
  <c r="I182" i="10"/>
  <c r="I176" i="10"/>
  <c r="I175" i="10"/>
  <c r="I174" i="10"/>
  <c r="I173" i="10"/>
  <c r="I172" i="10"/>
  <c r="I171" i="10"/>
  <c r="I164" i="10"/>
  <c r="I158" i="10" s="1"/>
  <c r="I163" i="10"/>
  <c r="I162" i="10"/>
  <c r="I161" i="10"/>
  <c r="I160" i="10"/>
  <c r="I159" i="10"/>
  <c r="I152" i="10"/>
  <c r="I146" i="10"/>
  <c r="I145" i="10"/>
  <c r="I144" i="10"/>
  <c r="I143" i="10"/>
  <c r="I142" i="10"/>
  <c r="I141" i="10"/>
  <c r="I134" i="10"/>
  <c r="I128" i="10"/>
  <c r="I116" i="10"/>
  <c r="I110" i="10"/>
  <c r="I104" i="10"/>
  <c r="I98" i="10" s="1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0" i="10"/>
  <c r="I224" i="10"/>
  <c r="I52" i="10"/>
  <c r="I262" i="10" s="1"/>
  <c r="I53" i="10"/>
  <c r="I263" i="10" s="1"/>
  <c r="I261" i="10"/>
  <c r="I265" i="10"/>
  <c r="I14" i="10"/>
  <c r="I8" i="10" s="1"/>
  <c r="I170" i="10"/>
  <c r="I140" i="10"/>
  <c r="I56" i="10"/>
  <c r="I194" i="10" l="1"/>
  <c r="I264" i="10"/>
  <c r="I50" i="10"/>
  <c r="I260" i="10" s="1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41" i="10"/>
  <c r="F141" i="10" s="1"/>
  <c r="G142" i="10"/>
  <c r="F142" i="10" s="1"/>
  <c r="G143" i="10"/>
  <c r="F143" i="10" s="1"/>
  <c r="G145" i="10"/>
  <c r="F145" i="10" s="1"/>
  <c r="G159" i="10"/>
  <c r="F159" i="10" s="1"/>
  <c r="G160" i="10"/>
  <c r="F160" i="10" s="1"/>
  <c r="G161" i="10"/>
  <c r="F161" i="10" s="1"/>
  <c r="G162" i="10"/>
  <c r="F162" i="10" s="1"/>
  <c r="G163" i="10"/>
  <c r="F163" i="10" s="1"/>
  <c r="G164" i="10"/>
  <c r="G171" i="10"/>
  <c r="F171" i="10" s="1"/>
  <c r="G172" i="10"/>
  <c r="F172" i="10" s="1"/>
  <c r="G173" i="10"/>
  <c r="F173" i="10" s="1"/>
  <c r="G174" i="10"/>
  <c r="F174" i="10" s="1"/>
  <c r="G175" i="10"/>
  <c r="F175" i="10" s="1"/>
  <c r="G176" i="10"/>
  <c r="F176" i="10" s="1"/>
  <c r="G182" i="10"/>
  <c r="F182" i="10" s="1"/>
  <c r="G201" i="10"/>
  <c r="F201" i="10" s="1"/>
  <c r="G202" i="10"/>
  <c r="G203" i="10"/>
  <c r="F203" i="10" s="1"/>
  <c r="G204" i="10"/>
  <c r="F204" i="10" s="1"/>
  <c r="G205" i="10"/>
  <c r="F205" i="10" s="1"/>
  <c r="G206" i="10"/>
  <c r="F206" i="10" s="1"/>
  <c r="G212" i="10"/>
  <c r="F212" i="10" s="1"/>
  <c r="G218" i="10"/>
  <c r="F218" i="10" s="1"/>
  <c r="G225" i="10"/>
  <c r="F225" i="10" s="1"/>
  <c r="G226" i="10"/>
  <c r="F226" i="10" s="1"/>
  <c r="G227" i="10"/>
  <c r="F227" i="10" s="1"/>
  <c r="G228" i="10"/>
  <c r="F228" i="10" s="1"/>
  <c r="G229" i="10"/>
  <c r="F229" i="10" s="1"/>
  <c r="G230" i="10"/>
  <c r="F230" i="10" s="1"/>
  <c r="G236" i="10"/>
  <c r="F236" i="10" s="1"/>
  <c r="G249" i="10"/>
  <c r="G250" i="10"/>
  <c r="G251" i="10"/>
  <c r="G252" i="10"/>
  <c r="G253" i="10"/>
  <c r="G254" i="10"/>
  <c r="G246" i="10" l="1"/>
  <c r="F246" i="10" s="1"/>
  <c r="F252" i="10"/>
  <c r="G245" i="10"/>
  <c r="F245" i="10" s="1"/>
  <c r="F251" i="10"/>
  <c r="G196" i="10"/>
  <c r="F196" i="10" s="1"/>
  <c r="F202" i="10"/>
  <c r="G13" i="10"/>
  <c r="F13" i="10" s="1"/>
  <c r="F19" i="10"/>
  <c r="G158" i="10"/>
  <c r="F158" i="10" s="1"/>
  <c r="F164" i="10"/>
  <c r="G10" i="10"/>
  <c r="F10" i="10" s="1"/>
  <c r="F16" i="10"/>
  <c r="G248" i="10"/>
  <c r="F254" i="10"/>
  <c r="G244" i="10"/>
  <c r="F244" i="10" s="1"/>
  <c r="F250" i="10"/>
  <c r="G247" i="10"/>
  <c r="F247" i="10" s="1"/>
  <c r="F253" i="10"/>
  <c r="G243" i="10"/>
  <c r="F243" i="10" s="1"/>
  <c r="F249" i="10"/>
  <c r="G9" i="10"/>
  <c r="F9" i="10" s="1"/>
  <c r="F15" i="10"/>
  <c r="G199" i="10"/>
  <c r="F199" i="10" s="1"/>
  <c r="G195" i="10"/>
  <c r="F195" i="10" s="1"/>
  <c r="G198" i="10"/>
  <c r="F198" i="10" s="1"/>
  <c r="G197" i="10"/>
  <c r="F197" i="10" s="1"/>
  <c r="G52" i="10"/>
  <c r="F52" i="10" s="1"/>
  <c r="G224" i="10"/>
  <c r="F224" i="10" s="1"/>
  <c r="G170" i="10"/>
  <c r="F170" i="10" s="1"/>
  <c r="G200" i="10"/>
  <c r="G55" i="10"/>
  <c r="F55" i="10" s="1"/>
  <c r="G53" i="10"/>
  <c r="F53" i="10" s="1"/>
  <c r="G51" i="10"/>
  <c r="F51" i="10" s="1"/>
  <c r="G194" i="10" l="1"/>
  <c r="F194" i="10" s="1"/>
  <c r="F200" i="10"/>
  <c r="G242" i="10"/>
  <c r="F242" i="10" s="1"/>
  <c r="F248" i="10"/>
  <c r="G261" i="10"/>
  <c r="F261" i="10" s="1"/>
  <c r="G265" i="10"/>
  <c r="F265" i="10" s="1"/>
  <c r="G262" i="10"/>
  <c r="F262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191" i="10"/>
  <c r="F191" i="10" s="1"/>
  <c r="G150" i="10"/>
  <c r="F150" i="10" s="1"/>
  <c r="G138" i="10"/>
  <c r="G128" i="10"/>
  <c r="F128" i="10" s="1"/>
  <c r="G36" i="10"/>
  <c r="F36" i="10" s="1"/>
  <c r="G29" i="10"/>
  <c r="F29" i="10" s="1"/>
  <c r="G30" i="10"/>
  <c r="F30" i="10" s="1"/>
  <c r="G24" i="10"/>
  <c r="F24" i="10" s="1"/>
  <c r="G192" i="10"/>
  <c r="F192" i="10" s="1"/>
  <c r="G156" i="10"/>
  <c r="G152" i="10" l="1"/>
  <c r="F152" i="10" s="1"/>
  <c r="F156" i="10"/>
  <c r="G92" i="10"/>
  <c r="F92" i="10" s="1"/>
  <c r="F96" i="10"/>
  <c r="G134" i="10"/>
  <c r="F134" i="10" s="1"/>
  <c r="F138" i="10"/>
  <c r="G102" i="10"/>
  <c r="F102" i="10" s="1"/>
  <c r="F120" i="10"/>
  <c r="G20" i="10"/>
  <c r="F20" i="10" s="1"/>
  <c r="G18" i="10"/>
  <c r="G54" i="10"/>
  <c r="F54" i="10" s="1"/>
  <c r="G110" i="10"/>
  <c r="G17" i="10"/>
  <c r="F17" i="10" s="1"/>
  <c r="G26" i="10"/>
  <c r="F26" i="10" s="1"/>
  <c r="G144" i="10"/>
  <c r="F144" i="10" s="1"/>
  <c r="G146" i="10"/>
  <c r="G116" i="10"/>
  <c r="F116" i="10" s="1"/>
  <c r="G32" i="10"/>
  <c r="F32" i="10" s="1"/>
  <c r="G188" i="10"/>
  <c r="F188" i="10" s="1"/>
  <c r="G140" i="10" l="1"/>
  <c r="F140" i="10" s="1"/>
  <c r="F146" i="10"/>
  <c r="G98" i="10"/>
  <c r="F98" i="10" s="1"/>
  <c r="F110" i="10"/>
  <c r="G12" i="10"/>
  <c r="F12" i="10" s="1"/>
  <c r="F18" i="10"/>
  <c r="G264" i="10"/>
  <c r="F264" i="10" s="1"/>
  <c r="G11" i="10"/>
  <c r="F11" i="10" s="1"/>
  <c r="G14" i="10"/>
  <c r="G8" i="10" l="1"/>
  <c r="F8" i="10" s="1"/>
  <c r="F14" i="10"/>
  <c r="G50" i="10"/>
  <c r="F50" i="10" s="1"/>
  <c r="G263" i="10"/>
  <c r="F263" i="10" s="1"/>
  <c r="G260" i="10" l="1"/>
  <c r="F260" i="10" s="1"/>
</calcChain>
</file>

<file path=xl/sharedStrings.xml><?xml version="1.0" encoding="utf-8"?>
<sst xmlns="http://schemas.openxmlformats.org/spreadsheetml/2006/main" count="420" uniqueCount="119">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</sst>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2" fillId="2" borderId="36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0" fillId="2" borderId="31" xfId="0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0" fontId="0" fillId="2" borderId="41" xfId="0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right" vertical="center" wrapText="1"/>
    </xf>
    <xf numFmtId="49" fontId="6" fillId="2" borderId="39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164" fontId="6" fillId="2" borderId="40" xfId="0" applyNumberFormat="1" applyFont="1" applyFill="1" applyBorder="1" applyAlignment="1">
      <alignment horizontal="right" vertical="center" wrapText="1"/>
    </xf>
    <xf numFmtId="49" fontId="6" fillId="2" borderId="31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32" xfId="0" applyNumberFormat="1" applyFont="1" applyFill="1" applyBorder="1" applyAlignment="1">
      <alignment horizontal="right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9" fontId="6" fillId="2" borderId="37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2" borderId="38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ownloads\&#1091;&#1090;&#1074;&#1077;&#1088;&#1078;&#1076;&#1077;&#1085;&#1080;&#1077;%20&#1084;&#1091;&#1085;%20&#1087;&#1088;&#1086;&#1075;&#1088;&#1072;&#1084;&#1084;&#1099;%20&#1085;&#1072;%202024\&#1046;&#1050;&#1061;\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6"/>
  <sheetViews>
    <sheetView tabSelected="1" view="pageBreakPreview" zoomScale="85" zoomScaleNormal="85" zoomScaleSheetLayoutView="85" workbookViewId="0">
      <pane xSplit="5" ySplit="7" topLeftCell="F147" activePane="bottomRight" state="frozen"/>
      <selection pane="topRight" activeCell="F1" sqref="F1"/>
      <selection pane="bottomLeft" activeCell="A8" sqref="A8"/>
      <selection pane="bottomRight" activeCell="N24" sqref="N24"/>
    </sheetView>
  </sheetViews>
  <sheetFormatPr defaultColWidth="9.140625" defaultRowHeight="15" x14ac:dyDescent="0.25"/>
  <cols>
    <col min="1" max="1" width="6.28515625" style="5" customWidth="1"/>
    <col min="2" max="2" width="51.7109375" style="4" customWidth="1"/>
    <col min="3" max="3" width="8.5703125" style="6" customWidth="1"/>
    <col min="4" max="4" width="19.28515625" style="4" customWidth="1"/>
    <col min="5" max="5" width="25.140625" style="4" customWidth="1"/>
    <col min="6" max="7" width="20.85546875" style="4" bestFit="1" customWidth="1"/>
    <col min="8" max="8" width="19.5703125" style="4" bestFit="1" customWidth="1"/>
    <col min="9" max="9" width="18.7109375" style="5" bestFit="1" customWidth="1"/>
    <col min="10" max="10" width="19.5703125" style="93" bestFit="1" customWidth="1"/>
    <col min="11" max="11" width="19.5703125" style="5" customWidth="1"/>
    <col min="12" max="12" width="19.5703125" style="1" bestFit="1" customWidth="1"/>
    <col min="13" max="13" width="19.5703125" style="1" hidden="1" customWidth="1"/>
    <col min="14" max="14" width="14.28515625" style="1" bestFit="1" customWidth="1"/>
    <col min="15" max="16384" width="9.140625" style="1"/>
  </cols>
  <sheetData>
    <row r="1" spans="1:13" x14ac:dyDescent="0.25">
      <c r="G1" s="176" t="s">
        <v>111</v>
      </c>
      <c r="H1" s="176"/>
      <c r="I1" s="176"/>
      <c r="J1" s="176"/>
      <c r="K1" s="176"/>
      <c r="L1" s="176"/>
    </row>
    <row r="2" spans="1:13" ht="68.25" customHeight="1" x14ac:dyDescent="0.25">
      <c r="G2" s="176" t="s">
        <v>108</v>
      </c>
      <c r="H2" s="176"/>
      <c r="I2" s="176"/>
      <c r="J2" s="176"/>
      <c r="K2" s="176"/>
      <c r="L2" s="176"/>
    </row>
    <row r="3" spans="1:13" ht="7.5" customHeight="1" x14ac:dyDescent="0.25">
      <c r="G3" s="7"/>
      <c r="H3" s="7"/>
      <c r="I3" s="7"/>
      <c r="J3" s="76"/>
      <c r="K3" s="7"/>
      <c r="L3" s="7"/>
      <c r="M3" s="7"/>
    </row>
    <row r="4" spans="1:13" ht="35.25" customHeight="1" thickBot="1" x14ac:dyDescent="0.3">
      <c r="A4" s="181" t="s">
        <v>55</v>
      </c>
      <c r="B4" s="182"/>
      <c r="C4" s="182"/>
      <c r="D4" s="182"/>
      <c r="E4" s="182"/>
      <c r="F4" s="182"/>
      <c r="G4" s="182"/>
      <c r="H4" s="182"/>
      <c r="I4" s="182"/>
      <c r="J4" s="182"/>
      <c r="K4" s="8"/>
    </row>
    <row r="5" spans="1:13" ht="39.75" customHeight="1" thickTop="1" x14ac:dyDescent="0.25">
      <c r="A5" s="183" t="s">
        <v>6</v>
      </c>
      <c r="B5" s="186" t="s">
        <v>15</v>
      </c>
      <c r="C5" s="186" t="s">
        <v>0</v>
      </c>
      <c r="D5" s="185" t="s">
        <v>14</v>
      </c>
      <c r="E5" s="187" t="s">
        <v>7</v>
      </c>
      <c r="F5" s="185" t="s">
        <v>8</v>
      </c>
      <c r="G5" s="189" t="s">
        <v>109</v>
      </c>
      <c r="H5" s="190"/>
      <c r="I5" s="190"/>
      <c r="J5" s="190"/>
      <c r="K5" s="190"/>
      <c r="L5" s="190"/>
      <c r="M5" s="190"/>
    </row>
    <row r="6" spans="1:13" ht="26.25" customHeight="1" thickBot="1" x14ac:dyDescent="0.3">
      <c r="A6" s="184"/>
      <c r="B6" s="160"/>
      <c r="C6" s="160"/>
      <c r="D6" s="162"/>
      <c r="E6" s="188"/>
      <c r="F6" s="162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6.5" thickTop="1" thickBot="1" x14ac:dyDescent="0.3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.75" thickTop="1" x14ac:dyDescent="0.25">
      <c r="A8" s="102" t="s">
        <v>64</v>
      </c>
      <c r="B8" s="105" t="s">
        <v>63</v>
      </c>
      <c r="C8" s="108" t="s">
        <v>114</v>
      </c>
      <c r="D8" s="111" t="s">
        <v>87</v>
      </c>
      <c r="E8" s="16" t="s">
        <v>1</v>
      </c>
      <c r="F8" s="17">
        <f t="shared" ref="F8:F39" si="0">SUM(G8:L8)</f>
        <v>1115256.3787500001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157519.84425000002</v>
      </c>
      <c r="K8" s="19">
        <f t="shared" si="1"/>
        <v>141415.36644000001</v>
      </c>
      <c r="L8" s="19">
        <f t="shared" ref="L8" si="2">SUM(L14,L32,L38,L44)</f>
        <v>178938.93204000001</v>
      </c>
    </row>
    <row r="9" spans="1:13" x14ac:dyDescent="0.25">
      <c r="A9" s="103"/>
      <c r="B9" s="106"/>
      <c r="C9" s="109"/>
      <c r="D9" s="112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ht="28.5" x14ac:dyDescent="0.25">
      <c r="A10" s="103"/>
      <c r="B10" s="106"/>
      <c r="C10" s="109"/>
      <c r="D10" s="112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8.5" x14ac:dyDescent="0.25">
      <c r="A11" s="103"/>
      <c r="B11" s="106"/>
      <c r="C11" s="109"/>
      <c r="D11" s="112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ht="28.5" x14ac:dyDescent="0.25">
      <c r="A12" s="103"/>
      <c r="B12" s="106"/>
      <c r="C12" s="109"/>
      <c r="D12" s="112"/>
      <c r="E12" s="20" t="s">
        <v>4</v>
      </c>
      <c r="F12" s="21">
        <f t="shared" si="0"/>
        <v>925596.57646000001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157519.84425000002</v>
      </c>
      <c r="K12" s="23">
        <f t="shared" si="1"/>
        <v>141415.36644000001</v>
      </c>
      <c r="L12" s="23">
        <f t="shared" ref="L12" si="7">SUM(L18,L36,L42,L48)</f>
        <v>178938.93204000001</v>
      </c>
    </row>
    <row r="13" spans="1:13" ht="29.25" thickBot="1" x14ac:dyDescent="0.3">
      <c r="A13" s="117"/>
      <c r="B13" s="116"/>
      <c r="C13" s="143"/>
      <c r="D13" s="114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25">
      <c r="A14" s="96" t="s">
        <v>51</v>
      </c>
      <c r="B14" s="99" t="s">
        <v>56</v>
      </c>
      <c r="C14" s="144" t="s">
        <v>114</v>
      </c>
      <c r="D14" s="139" t="s">
        <v>36</v>
      </c>
      <c r="E14" s="29" t="s">
        <v>1</v>
      </c>
      <c r="F14" s="30">
        <f t="shared" si="0"/>
        <v>877559.34412000002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119519.84425000001</v>
      </c>
      <c r="K14" s="32">
        <f t="shared" si="10"/>
        <v>103415.36644</v>
      </c>
      <c r="L14" s="32">
        <f t="shared" ref="L14" si="11">SUM(L20,L26)</f>
        <v>140938.93204000001</v>
      </c>
    </row>
    <row r="15" spans="1:13" x14ac:dyDescent="0.25">
      <c r="A15" s="97"/>
      <c r="B15" s="100"/>
      <c r="C15" s="145"/>
      <c r="D15" s="140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25">
      <c r="A16" s="97"/>
      <c r="B16" s="100"/>
      <c r="C16" s="145"/>
      <c r="D16" s="140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4" ht="30" x14ac:dyDescent="0.25">
      <c r="A17" s="97"/>
      <c r="B17" s="100"/>
      <c r="C17" s="145"/>
      <c r="D17" s="140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4" x14ac:dyDescent="0.25">
      <c r="A18" s="97"/>
      <c r="B18" s="100"/>
      <c r="C18" s="145"/>
      <c r="D18" s="140"/>
      <c r="E18" s="33" t="s">
        <v>4</v>
      </c>
      <c r="F18" s="34">
        <f t="shared" si="0"/>
        <v>745142.36043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119519.84425000001</v>
      </c>
      <c r="K18" s="36">
        <f t="shared" si="10"/>
        <v>103415.36644</v>
      </c>
      <c r="L18" s="36">
        <f t="shared" ref="L18" si="16">SUM(L24,L30)</f>
        <v>140938.93204000001</v>
      </c>
    </row>
    <row r="19" spans="1:14" ht="30" x14ac:dyDescent="0.25">
      <c r="A19" s="115"/>
      <c r="B19" s="142"/>
      <c r="C19" s="146"/>
      <c r="D19" s="141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4" s="198" customFormat="1" x14ac:dyDescent="0.25">
      <c r="A20" s="213" t="s">
        <v>53</v>
      </c>
      <c r="B20" s="214" t="s">
        <v>19</v>
      </c>
      <c r="C20" s="215" t="s">
        <v>114</v>
      </c>
      <c r="D20" s="216" t="s">
        <v>36</v>
      </c>
      <c r="E20" s="217" t="s">
        <v>1</v>
      </c>
      <c r="F20" s="218">
        <f t="shared" si="0"/>
        <v>723475.15573</v>
      </c>
      <c r="G20" s="84">
        <f t="shared" ref="G20:K20" si="18">SUM(G21:G25)</f>
        <v>102654.4501</v>
      </c>
      <c r="H20" s="84">
        <f t="shared" si="18"/>
        <v>39323.353969999996</v>
      </c>
      <c r="I20" s="84">
        <f t="shared" si="18"/>
        <v>265878.18893</v>
      </c>
      <c r="J20" s="84">
        <f t="shared" si="18"/>
        <v>103371.98425000001</v>
      </c>
      <c r="K20" s="219">
        <f t="shared" si="18"/>
        <v>87361.80644</v>
      </c>
      <c r="L20" s="219">
        <f t="shared" ref="L20" si="19">SUM(L21:L25)</f>
        <v>124885.37204</v>
      </c>
    </row>
    <row r="21" spans="1:14" s="198" customFormat="1" x14ac:dyDescent="0.25">
      <c r="A21" s="220"/>
      <c r="B21" s="221"/>
      <c r="C21" s="222"/>
      <c r="D21" s="223"/>
      <c r="E21" s="224" t="s">
        <v>2</v>
      </c>
      <c r="F21" s="225">
        <f t="shared" si="0"/>
        <v>0</v>
      </c>
      <c r="G21" s="85">
        <v>0</v>
      </c>
      <c r="H21" s="85">
        <f>'[1]2021-2023'!I21</f>
        <v>0</v>
      </c>
      <c r="I21" s="85">
        <v>0</v>
      </c>
      <c r="J21" s="85">
        <v>0</v>
      </c>
      <c r="K21" s="226">
        <v>0</v>
      </c>
      <c r="L21" s="226">
        <v>0</v>
      </c>
    </row>
    <row r="22" spans="1:14" s="198" customFormat="1" ht="30" x14ac:dyDescent="0.25">
      <c r="A22" s="220"/>
      <c r="B22" s="221"/>
      <c r="C22" s="222"/>
      <c r="D22" s="223"/>
      <c r="E22" s="227" t="s">
        <v>73</v>
      </c>
      <c r="F22" s="225">
        <f t="shared" si="0"/>
        <v>0</v>
      </c>
      <c r="G22" s="85">
        <v>0</v>
      </c>
      <c r="H22" s="85">
        <f>'[1]2021-2023'!I22</f>
        <v>0</v>
      </c>
      <c r="I22" s="85">
        <v>0</v>
      </c>
      <c r="J22" s="85">
        <v>0</v>
      </c>
      <c r="K22" s="226">
        <v>0</v>
      </c>
      <c r="L22" s="226">
        <v>0</v>
      </c>
    </row>
    <row r="23" spans="1:14" s="198" customFormat="1" ht="30" x14ac:dyDescent="0.25">
      <c r="A23" s="220"/>
      <c r="B23" s="221"/>
      <c r="C23" s="222"/>
      <c r="D23" s="223"/>
      <c r="E23" s="224" t="s">
        <v>3</v>
      </c>
      <c r="F23" s="225">
        <f t="shared" si="0"/>
        <v>80000</v>
      </c>
      <c r="G23" s="85">
        <v>0</v>
      </c>
      <c r="H23" s="85">
        <f>'[1]2021-2023'!I23</f>
        <v>0</v>
      </c>
      <c r="I23" s="85">
        <v>80000</v>
      </c>
      <c r="J23" s="85">
        <v>0</v>
      </c>
      <c r="K23" s="226">
        <v>0</v>
      </c>
      <c r="L23" s="226">
        <v>0</v>
      </c>
    </row>
    <row r="24" spans="1:14" s="198" customFormat="1" ht="30" x14ac:dyDescent="0.25">
      <c r="A24" s="220"/>
      <c r="B24" s="221"/>
      <c r="C24" s="222"/>
      <c r="D24" s="223"/>
      <c r="E24" s="224" t="s">
        <v>4</v>
      </c>
      <c r="F24" s="225">
        <f t="shared" si="0"/>
        <v>643475.15573</v>
      </c>
      <c r="G24" s="85">
        <f>101475.38764+1179.06246</f>
        <v>102654.4501</v>
      </c>
      <c r="H24" s="85">
        <f>'[1]2021-2023'!I24</f>
        <v>39323.353969999996</v>
      </c>
      <c r="I24" s="85">
        <f>188349.8215-175.21805-2964.9014+546-83.66304-0.4+46.20657+160.34335</f>
        <v>185878.18893</v>
      </c>
      <c r="J24" s="85">
        <f>71833.966+42048.099+150+3058.974+52.08884-31000+61.64316+340.79388+9.428+15559.115+1257.87637</f>
        <v>103371.98425000001</v>
      </c>
      <c r="K24" s="226">
        <f>49136.65+52137.019+150-21000+70.04609+372.70857+9.428+5657.15+828.80478</f>
        <v>87361.80644</v>
      </c>
      <c r="L24" s="226">
        <f>76272.861+62571.691+150-31000+72.85095+387.58788+9.428+15328.145+1092.80821</f>
        <v>124885.37204</v>
      </c>
      <c r="M24" s="206"/>
      <c r="N24" s="228"/>
    </row>
    <row r="25" spans="1:14" s="198" customFormat="1" ht="30" x14ac:dyDescent="0.25">
      <c r="A25" s="229"/>
      <c r="B25" s="230"/>
      <c r="C25" s="231"/>
      <c r="D25" s="232"/>
      <c r="E25" s="233" t="s">
        <v>5</v>
      </c>
      <c r="F25" s="234">
        <f t="shared" si="0"/>
        <v>0</v>
      </c>
      <c r="G25" s="86">
        <v>0</v>
      </c>
      <c r="H25" s="86">
        <f>'[1]2021-2023'!I25</f>
        <v>0</v>
      </c>
      <c r="I25" s="86">
        <v>0</v>
      </c>
      <c r="J25" s="86">
        <v>0</v>
      </c>
      <c r="K25" s="235">
        <v>0</v>
      </c>
      <c r="L25" s="235">
        <v>0</v>
      </c>
    </row>
    <row r="26" spans="1:14" x14ac:dyDescent="0.25">
      <c r="A26" s="129" t="s">
        <v>57</v>
      </c>
      <c r="B26" s="132" t="s">
        <v>78</v>
      </c>
      <c r="C26" s="177" t="s">
        <v>114</v>
      </c>
      <c r="D26" s="12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4" x14ac:dyDescent="0.25">
      <c r="A27" s="130"/>
      <c r="B27" s="133"/>
      <c r="C27" s="151"/>
      <c r="D27" s="12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4" ht="30" x14ac:dyDescent="0.25">
      <c r="A28" s="130"/>
      <c r="B28" s="133"/>
      <c r="C28" s="151"/>
      <c r="D28" s="12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4" ht="30" x14ac:dyDescent="0.25">
      <c r="A29" s="130"/>
      <c r="B29" s="133"/>
      <c r="C29" s="151"/>
      <c r="D29" s="12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4" ht="30" x14ac:dyDescent="0.25">
      <c r="A30" s="130"/>
      <c r="B30" s="133"/>
      <c r="C30" s="151"/>
      <c r="D30" s="12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4" ht="30.75" thickBot="1" x14ac:dyDescent="0.3">
      <c r="A31" s="148"/>
      <c r="B31" s="149"/>
      <c r="C31" s="152"/>
      <c r="D31" s="123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4" x14ac:dyDescent="0.25">
      <c r="A32" s="96" t="s">
        <v>52</v>
      </c>
      <c r="B32" s="99" t="s">
        <v>69</v>
      </c>
      <c r="C32" s="144" t="s">
        <v>114</v>
      </c>
      <c r="D32" s="139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25">
      <c r="A33" s="97"/>
      <c r="B33" s="100"/>
      <c r="C33" s="145"/>
      <c r="D33" s="140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25">
      <c r="A34" s="97"/>
      <c r="B34" s="100"/>
      <c r="C34" s="145"/>
      <c r="D34" s="140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30" x14ac:dyDescent="0.25">
      <c r="A35" s="97"/>
      <c r="B35" s="100"/>
      <c r="C35" s="145"/>
      <c r="D35" s="140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25">
      <c r="A36" s="97"/>
      <c r="B36" s="100"/>
      <c r="C36" s="145"/>
      <c r="D36" s="140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30.75" thickBot="1" x14ac:dyDescent="0.3">
      <c r="A37" s="161"/>
      <c r="B37" s="163"/>
      <c r="C37" s="168"/>
      <c r="D37" s="17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25">
      <c r="A38" s="96" t="s">
        <v>77</v>
      </c>
      <c r="B38" s="99" t="s">
        <v>104</v>
      </c>
      <c r="C38" s="124">
        <v>2022</v>
      </c>
      <c r="D38" s="139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25">
      <c r="A39" s="97"/>
      <c r="B39" s="100"/>
      <c r="C39" s="125"/>
      <c r="D39" s="140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25">
      <c r="A40" s="97"/>
      <c r="B40" s="100"/>
      <c r="C40" s="125"/>
      <c r="D40" s="140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30" x14ac:dyDescent="0.25">
      <c r="A41" s="97"/>
      <c r="B41" s="100"/>
      <c r="C41" s="125"/>
      <c r="D41" s="140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25">
      <c r="A42" s="97"/>
      <c r="B42" s="100"/>
      <c r="C42" s="125"/>
      <c r="D42" s="140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30.75" thickBot="1" x14ac:dyDescent="0.3">
      <c r="A43" s="161"/>
      <c r="B43" s="163"/>
      <c r="C43" s="175"/>
      <c r="D43" s="17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25">
      <c r="A44" s="96" t="s">
        <v>85</v>
      </c>
      <c r="B44" s="99" t="s">
        <v>83</v>
      </c>
      <c r="C44" s="124">
        <v>2022</v>
      </c>
      <c r="D44" s="139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25">
      <c r="A45" s="97"/>
      <c r="B45" s="100"/>
      <c r="C45" s="125"/>
      <c r="D45" s="140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25">
      <c r="A46" s="97"/>
      <c r="B46" s="100"/>
      <c r="C46" s="125"/>
      <c r="D46" s="140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30" x14ac:dyDescent="0.25">
      <c r="A47" s="97"/>
      <c r="B47" s="100"/>
      <c r="C47" s="125"/>
      <c r="D47" s="140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25">
      <c r="A48" s="97"/>
      <c r="B48" s="100"/>
      <c r="C48" s="125"/>
      <c r="D48" s="140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30.75" thickBot="1" x14ac:dyDescent="0.3">
      <c r="A49" s="98"/>
      <c r="B49" s="101"/>
      <c r="C49" s="172"/>
      <c r="D49" s="162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.75" thickTop="1" x14ac:dyDescent="0.25">
      <c r="A50" s="102" t="s">
        <v>65</v>
      </c>
      <c r="B50" s="105" t="s">
        <v>66</v>
      </c>
      <c r="C50" s="108" t="s">
        <v>114</v>
      </c>
      <c r="D50" s="111" t="s">
        <v>36</v>
      </c>
      <c r="E50" s="16" t="s">
        <v>1</v>
      </c>
      <c r="F50" s="17">
        <f t="shared" si="26"/>
        <v>2839352.2195300004</v>
      </c>
      <c r="G50" s="18">
        <f t="shared" ref="G50:L50" si="29">SUM(G56,G92,G98,G122,G128)</f>
        <v>582258.11653999996</v>
      </c>
      <c r="H50" s="18">
        <f t="shared" si="29"/>
        <v>485215.25257000001</v>
      </c>
      <c r="I50" s="18">
        <f t="shared" si="29"/>
        <v>523236.83211000002</v>
      </c>
      <c r="J50" s="78">
        <f t="shared" si="29"/>
        <v>441167.76043000002</v>
      </c>
      <c r="K50" s="19">
        <f t="shared" si="29"/>
        <v>415913.99848999997</v>
      </c>
      <c r="L50" s="19">
        <f t="shared" si="29"/>
        <v>391560.25939000002</v>
      </c>
    </row>
    <row r="51" spans="1:12" x14ac:dyDescent="0.25">
      <c r="A51" s="103"/>
      <c r="B51" s="106"/>
      <c r="C51" s="109"/>
      <c r="D51" s="112"/>
      <c r="E51" s="20" t="s">
        <v>2</v>
      </c>
      <c r="F51" s="21">
        <f t="shared" si="26"/>
        <v>0</v>
      </c>
      <c r="G51" s="22">
        <f>SUM(G57,G93,G99,G129)</f>
        <v>0</v>
      </c>
      <c r="H51" s="22">
        <f>'[1]2021-2023'!I51</f>
        <v>0</v>
      </c>
      <c r="I51" s="22">
        <f t="shared" ref="I51:L53" si="30">SUM(I57,I93,I99,I129)</f>
        <v>0</v>
      </c>
      <c r="J51" s="79">
        <f t="shared" si="30"/>
        <v>0</v>
      </c>
      <c r="K51" s="23">
        <f t="shared" si="30"/>
        <v>0</v>
      </c>
      <c r="L51" s="23">
        <f t="shared" si="30"/>
        <v>0</v>
      </c>
    </row>
    <row r="52" spans="1:12" ht="28.5" x14ac:dyDescent="0.25">
      <c r="A52" s="103"/>
      <c r="B52" s="106"/>
      <c r="C52" s="109"/>
      <c r="D52" s="112"/>
      <c r="E52" s="24" t="s">
        <v>73</v>
      </c>
      <c r="F52" s="21">
        <f t="shared" si="26"/>
        <v>101070.97786</v>
      </c>
      <c r="G52" s="22">
        <f>SUM(G58,G94,G100,G130)</f>
        <v>64901.108930000002</v>
      </c>
      <c r="H52" s="22">
        <f>'[1]2021-2023'!I52</f>
        <v>36169.868929999997</v>
      </c>
      <c r="I52" s="22">
        <f t="shared" si="30"/>
        <v>0</v>
      </c>
      <c r="J52" s="79">
        <f t="shared" si="30"/>
        <v>0</v>
      </c>
      <c r="K52" s="23">
        <f t="shared" si="30"/>
        <v>0</v>
      </c>
      <c r="L52" s="23">
        <f t="shared" si="30"/>
        <v>0</v>
      </c>
    </row>
    <row r="53" spans="1:12" ht="28.5" x14ac:dyDescent="0.25">
      <c r="A53" s="103"/>
      <c r="B53" s="106"/>
      <c r="C53" s="109"/>
      <c r="D53" s="112"/>
      <c r="E53" s="20" t="s">
        <v>3</v>
      </c>
      <c r="F53" s="21">
        <f t="shared" si="26"/>
        <v>11183.616</v>
      </c>
      <c r="G53" s="22">
        <f>SUM(G59,G95,G101,G131)</f>
        <v>1853.172</v>
      </c>
      <c r="H53" s="22">
        <f>'[1]2021-2023'!I53</f>
        <v>1852.452</v>
      </c>
      <c r="I53" s="22">
        <f t="shared" si="30"/>
        <v>1869.876</v>
      </c>
      <c r="J53" s="79">
        <f t="shared" si="30"/>
        <v>1869.3720000000001</v>
      </c>
      <c r="K53" s="23">
        <f t="shared" si="30"/>
        <v>1869.3720000000001</v>
      </c>
      <c r="L53" s="23">
        <f t="shared" si="30"/>
        <v>1869.3720000000001</v>
      </c>
    </row>
    <row r="54" spans="1:12" ht="28.5" x14ac:dyDescent="0.25">
      <c r="A54" s="103"/>
      <c r="B54" s="106"/>
      <c r="C54" s="109"/>
      <c r="D54" s="112"/>
      <c r="E54" s="20" t="s">
        <v>4</v>
      </c>
      <c r="F54" s="21">
        <f t="shared" si="26"/>
        <v>2727097.62567</v>
      </c>
      <c r="G54" s="22">
        <f>SUM(G60,G96,G102,G126,G132)</f>
        <v>515503.83560999995</v>
      </c>
      <c r="H54" s="22">
        <f>'[1]2021-2023'!I54</f>
        <v>447192.93164000002</v>
      </c>
      <c r="I54" s="22">
        <f>SUM(I60,I96,I102,I126,I132)</f>
        <v>521366.95611000003</v>
      </c>
      <c r="J54" s="79">
        <f>SUM(J60,J96,J102,J126,J132)</f>
        <v>439298.38842999999</v>
      </c>
      <c r="K54" s="23">
        <f>SUM(K60,K96,K102,K126,K132)</f>
        <v>414044.62649</v>
      </c>
      <c r="L54" s="23">
        <f>SUM(L60,L96,L102,L126,L132)</f>
        <v>389690.88738999993</v>
      </c>
    </row>
    <row r="55" spans="1:12" ht="29.25" thickBot="1" x14ac:dyDescent="0.3">
      <c r="A55" s="117"/>
      <c r="B55" s="116"/>
      <c r="C55" s="143"/>
      <c r="D55" s="114"/>
      <c r="E55" s="25" t="s">
        <v>5</v>
      </c>
      <c r="F55" s="26">
        <f t="shared" si="26"/>
        <v>0</v>
      </c>
      <c r="G55" s="27">
        <f>SUM(G61,G97,G103,G133)</f>
        <v>0</v>
      </c>
      <c r="H55" s="27">
        <f>'[1]2021-2023'!I55</f>
        <v>0</v>
      </c>
      <c r="I55" s="27">
        <f>SUM(I61,I97,I103,I133)</f>
        <v>0</v>
      </c>
      <c r="J55" s="80">
        <f>SUM(J61,J97,J103,J133)</f>
        <v>0</v>
      </c>
      <c r="K55" s="28">
        <f>SUM(K61,K97,K103,K133)</f>
        <v>0</v>
      </c>
      <c r="L55" s="28">
        <f>SUM(L61,L97,L103,L133)</f>
        <v>0</v>
      </c>
    </row>
    <row r="56" spans="1:12" x14ac:dyDescent="0.25">
      <c r="A56" s="154" t="s">
        <v>20</v>
      </c>
      <c r="B56" s="156" t="s">
        <v>33</v>
      </c>
      <c r="C56" s="166" t="s">
        <v>114</v>
      </c>
      <c r="D56" s="127" t="s">
        <v>36</v>
      </c>
      <c r="E56" s="29" t="s">
        <v>1</v>
      </c>
      <c r="F56" s="30">
        <f t="shared" si="26"/>
        <v>1095036.68561</v>
      </c>
      <c r="G56" s="31">
        <f t="shared" ref="G56:K61" si="31">SUM(G62,G68,G74,G80,G86)</f>
        <v>117197.19911</v>
      </c>
      <c r="H56" s="31">
        <f t="shared" si="31"/>
        <v>54952.092119999994</v>
      </c>
      <c r="I56" s="31">
        <f t="shared" si="31"/>
        <v>372409.87517999997</v>
      </c>
      <c r="J56" s="81">
        <f t="shared" si="31"/>
        <v>187438.05920000002</v>
      </c>
      <c r="K56" s="32">
        <f t="shared" si="31"/>
        <v>181519.73</v>
      </c>
      <c r="L56" s="32">
        <f t="shared" ref="L56" si="32">SUM(L62,L68,L74,L80,L86)</f>
        <v>181519.73</v>
      </c>
    </row>
    <row r="57" spans="1:12" x14ac:dyDescent="0.25">
      <c r="A57" s="155"/>
      <c r="B57" s="157"/>
      <c r="C57" s="167"/>
      <c r="D57" s="128"/>
      <c r="E57" s="33" t="s">
        <v>2</v>
      </c>
      <c r="F57" s="34">
        <f t="shared" si="26"/>
        <v>0</v>
      </c>
      <c r="G57" s="35">
        <f t="shared" ref="G57:G61" si="33">SUM(G63,G69,G75,G81,G87)</f>
        <v>0</v>
      </c>
      <c r="H57" s="35">
        <f>'[1]2021-2023'!I57</f>
        <v>0</v>
      </c>
      <c r="I57" s="35">
        <f t="shared" si="31"/>
        <v>0</v>
      </c>
      <c r="J57" s="82">
        <f t="shared" si="31"/>
        <v>0</v>
      </c>
      <c r="K57" s="36">
        <f t="shared" si="31"/>
        <v>0</v>
      </c>
      <c r="L57" s="36">
        <f t="shared" ref="L57" si="34">SUM(L63,L69,L75,L81,L87)</f>
        <v>0</v>
      </c>
    </row>
    <row r="58" spans="1:12" x14ac:dyDescent="0.25">
      <c r="A58" s="155"/>
      <c r="B58" s="157"/>
      <c r="C58" s="167"/>
      <c r="D58" s="128"/>
      <c r="E58" s="37" t="s">
        <v>73</v>
      </c>
      <c r="F58" s="34">
        <f t="shared" si="26"/>
        <v>101070.97786</v>
      </c>
      <c r="G58" s="35">
        <f t="shared" si="33"/>
        <v>64901.108930000002</v>
      </c>
      <c r="H58" s="35">
        <f>'[1]2021-2023'!I58</f>
        <v>36169.868929999997</v>
      </c>
      <c r="I58" s="35">
        <f t="shared" si="31"/>
        <v>0</v>
      </c>
      <c r="J58" s="82">
        <f t="shared" si="31"/>
        <v>0</v>
      </c>
      <c r="K58" s="36">
        <f t="shared" si="31"/>
        <v>0</v>
      </c>
      <c r="L58" s="36">
        <f t="shared" ref="L58" si="35">SUM(L64,L70,L76,L82,L88)</f>
        <v>0</v>
      </c>
    </row>
    <row r="59" spans="1:12" ht="30" x14ac:dyDescent="0.25">
      <c r="A59" s="155"/>
      <c r="B59" s="157"/>
      <c r="C59" s="167"/>
      <c r="D59" s="128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31"/>
        <v>1869.876</v>
      </c>
      <c r="J59" s="82">
        <f t="shared" si="31"/>
        <v>1869.3720000000001</v>
      </c>
      <c r="K59" s="36">
        <f t="shared" si="31"/>
        <v>1869.3720000000001</v>
      </c>
      <c r="L59" s="36">
        <f t="shared" ref="L59" si="36">SUM(L65,L71,L77,L83,L89)</f>
        <v>1869.3720000000001</v>
      </c>
    </row>
    <row r="60" spans="1:12" x14ac:dyDescent="0.25">
      <c r="A60" s="155"/>
      <c r="B60" s="157"/>
      <c r="C60" s="167"/>
      <c r="D60" s="128"/>
      <c r="E60" s="33" t="s">
        <v>4</v>
      </c>
      <c r="F60" s="34">
        <f t="shared" si="26"/>
        <v>982782.09175000002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31"/>
        <v>370539.99917999998</v>
      </c>
      <c r="J60" s="82">
        <f t="shared" si="31"/>
        <v>185568.68720000001</v>
      </c>
      <c r="K60" s="36">
        <f t="shared" si="31"/>
        <v>179650.35800000001</v>
      </c>
      <c r="L60" s="36">
        <f t="shared" ref="L60" si="37">SUM(L66,L72,L78,L84,L90)</f>
        <v>179650.35800000001</v>
      </c>
    </row>
    <row r="61" spans="1:12" ht="30" x14ac:dyDescent="0.25">
      <c r="A61" s="155"/>
      <c r="B61" s="157"/>
      <c r="C61" s="167"/>
      <c r="D61" s="128"/>
      <c r="E61" s="38" t="s">
        <v>5</v>
      </c>
      <c r="F61" s="39">
        <f t="shared" si="26"/>
        <v>0</v>
      </c>
      <c r="G61" s="40">
        <f t="shared" si="33"/>
        <v>0</v>
      </c>
      <c r="H61" s="40">
        <f>'[1]2021-2023'!I61</f>
        <v>0</v>
      </c>
      <c r="I61" s="40">
        <f t="shared" si="31"/>
        <v>0</v>
      </c>
      <c r="J61" s="83">
        <f t="shared" si="31"/>
        <v>0</v>
      </c>
      <c r="K61" s="41">
        <f t="shared" si="31"/>
        <v>0</v>
      </c>
      <c r="L61" s="41">
        <f t="shared" ref="L61" si="38">SUM(L67,L73,L79,L85,L91)</f>
        <v>0</v>
      </c>
    </row>
    <row r="62" spans="1:12" x14ac:dyDescent="0.25">
      <c r="A62" s="153" t="s">
        <v>21</v>
      </c>
      <c r="B62" s="164" t="s">
        <v>105</v>
      </c>
      <c r="C62" s="167" t="s">
        <v>114</v>
      </c>
      <c r="D62" s="159" t="s">
        <v>36</v>
      </c>
      <c r="E62" s="42" t="s">
        <v>1</v>
      </c>
      <c r="F62" s="43">
        <f t="shared" si="26"/>
        <v>790982.18302000011</v>
      </c>
      <c r="G62" s="44">
        <f t="shared" ref="G62:K62" si="39">SUM(G63:G67)</f>
        <v>6551.1213799999996</v>
      </c>
      <c r="H62" s="44">
        <f t="shared" si="39"/>
        <v>3838.2228100000002</v>
      </c>
      <c r="I62" s="44">
        <f t="shared" si="39"/>
        <v>336779.91262999998</v>
      </c>
      <c r="J62" s="84">
        <f t="shared" si="39"/>
        <v>151712.44820000001</v>
      </c>
      <c r="K62" s="45">
        <f t="shared" si="39"/>
        <v>146050.239</v>
      </c>
      <c r="L62" s="45">
        <f t="shared" ref="L62" si="40">SUM(L63:L67)</f>
        <v>146050.239</v>
      </c>
    </row>
    <row r="63" spans="1:12" x14ac:dyDescent="0.25">
      <c r="A63" s="153"/>
      <c r="B63" s="164"/>
      <c r="C63" s="173"/>
      <c r="D63" s="15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ht="30" x14ac:dyDescent="0.25">
      <c r="A64" s="153"/>
      <c r="B64" s="164"/>
      <c r="C64" s="173"/>
      <c r="D64" s="15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30" x14ac:dyDescent="0.25">
      <c r="A65" s="153"/>
      <c r="B65" s="164"/>
      <c r="C65" s="173"/>
      <c r="D65" s="15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ht="30" x14ac:dyDescent="0.25">
      <c r="A66" s="153"/>
      <c r="B66" s="164"/>
      <c r="C66" s="173"/>
      <c r="D66" s="159"/>
      <c r="E66" s="46" t="s">
        <v>4</v>
      </c>
      <c r="F66" s="47">
        <f t="shared" si="26"/>
        <v>790982.18302000011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125094.206+766.48+6439.661+17453.321+2214.9002-256.12</f>
        <v>151712.44820000001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30" x14ac:dyDescent="0.25">
      <c r="A67" s="153"/>
      <c r="B67" s="164"/>
      <c r="C67" s="173"/>
      <c r="D67" s="15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25">
      <c r="A68" s="129" t="s">
        <v>23</v>
      </c>
      <c r="B68" s="132" t="s">
        <v>102</v>
      </c>
      <c r="C68" s="135" t="s">
        <v>110</v>
      </c>
      <c r="D68" s="121" t="s">
        <v>12</v>
      </c>
      <c r="E68" s="42" t="s">
        <v>1</v>
      </c>
      <c r="F68" s="43">
        <f t="shared" si="26"/>
        <v>101176.21002</v>
      </c>
      <c r="G68" s="44">
        <f t="shared" ref="G68:H68" si="41">SUM(G69:G73)</f>
        <v>64966.07501</v>
      </c>
      <c r="H68" s="44">
        <f t="shared" si="41"/>
        <v>36210.135009999998</v>
      </c>
      <c r="I68" s="44">
        <f t="shared" ref="I68" si="42">SUM(I69:I73)</f>
        <v>0</v>
      </c>
      <c r="J68" s="84">
        <f t="shared" ref="J68:K68" si="43">SUM(J69:J73)</f>
        <v>0</v>
      </c>
      <c r="K68" s="45">
        <f t="shared" si="43"/>
        <v>0</v>
      </c>
      <c r="L68" s="45">
        <f t="shared" ref="L68" si="44">SUM(L69:L73)</f>
        <v>0</v>
      </c>
    </row>
    <row r="69" spans="1:13" x14ac:dyDescent="0.25">
      <c r="A69" s="130"/>
      <c r="B69" s="133"/>
      <c r="C69" s="136"/>
      <c r="D69" s="12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ht="30" x14ac:dyDescent="0.25">
      <c r="A70" s="130"/>
      <c r="B70" s="133"/>
      <c r="C70" s="136"/>
      <c r="D70" s="12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30" x14ac:dyDescent="0.25">
      <c r="A71" s="130"/>
      <c r="B71" s="133"/>
      <c r="C71" s="136"/>
      <c r="D71" s="12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ht="30" x14ac:dyDescent="0.25">
      <c r="A72" s="130"/>
      <c r="B72" s="133"/>
      <c r="C72" s="136"/>
      <c r="D72" s="122"/>
      <c r="E72" s="46" t="s">
        <v>4</v>
      </c>
      <c r="F72" s="47">
        <f t="shared" ref="F72:F103" si="4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30" x14ac:dyDescent="0.25">
      <c r="A73" s="131"/>
      <c r="B73" s="134"/>
      <c r="C73" s="137"/>
      <c r="D73" s="138"/>
      <c r="E73" s="51" t="s">
        <v>5</v>
      </c>
      <c r="F73" s="52">
        <f t="shared" si="4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25">
      <c r="A74" s="129" t="s">
        <v>62</v>
      </c>
      <c r="B74" s="132" t="s">
        <v>22</v>
      </c>
      <c r="C74" s="135" t="s">
        <v>114</v>
      </c>
      <c r="D74" s="121" t="s">
        <v>12</v>
      </c>
      <c r="E74" s="42" t="s">
        <v>1</v>
      </c>
      <c r="F74" s="43">
        <f t="shared" si="45"/>
        <v>8473.5218999999997</v>
      </c>
      <c r="G74" s="44">
        <f t="shared" ref="G74:K74" si="46">SUM(G75:G79)</f>
        <v>1061.47</v>
      </c>
      <c r="H74" s="44">
        <f t="shared" si="46"/>
        <v>1791.5763999999999</v>
      </c>
      <c r="I74" s="44">
        <f t="shared" si="46"/>
        <v>1180.1185</v>
      </c>
      <c r="J74" s="84">
        <f t="shared" si="46"/>
        <v>1480.1189999999999</v>
      </c>
      <c r="K74" s="45">
        <f t="shared" si="46"/>
        <v>1480.1189999999999</v>
      </c>
      <c r="L74" s="45">
        <f t="shared" ref="L74" si="47">SUM(L75:L79)</f>
        <v>1480.1189999999999</v>
      </c>
    </row>
    <row r="75" spans="1:13" x14ac:dyDescent="0.25">
      <c r="A75" s="130"/>
      <c r="B75" s="133"/>
      <c r="C75" s="136"/>
      <c r="D75" s="122"/>
      <c r="E75" s="46" t="s">
        <v>2</v>
      </c>
      <c r="F75" s="47">
        <f t="shared" si="4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ht="30" x14ac:dyDescent="0.25">
      <c r="A76" s="130"/>
      <c r="B76" s="133"/>
      <c r="C76" s="136"/>
      <c r="D76" s="122"/>
      <c r="E76" s="50" t="s">
        <v>73</v>
      </c>
      <c r="F76" s="47">
        <f t="shared" si="4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30" x14ac:dyDescent="0.25">
      <c r="A77" s="130"/>
      <c r="B77" s="133"/>
      <c r="C77" s="136"/>
      <c r="D77" s="12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ht="30" x14ac:dyDescent="0.25">
      <c r="A78" s="130"/>
      <c r="B78" s="133"/>
      <c r="C78" s="136"/>
      <c r="D78" s="122"/>
      <c r="E78" s="46" t="s">
        <v>4</v>
      </c>
      <c r="F78" s="47">
        <f t="shared" si="4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30" x14ac:dyDescent="0.25">
      <c r="A79" s="131"/>
      <c r="B79" s="134"/>
      <c r="C79" s="137"/>
      <c r="D79" s="138"/>
      <c r="E79" s="51" t="s">
        <v>5</v>
      </c>
      <c r="F79" s="52">
        <f t="shared" si="4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25">
      <c r="A80" s="129" t="s">
        <v>24</v>
      </c>
      <c r="B80" s="132" t="s">
        <v>39</v>
      </c>
      <c r="C80" s="150" t="s">
        <v>114</v>
      </c>
      <c r="D80" s="121" t="s">
        <v>12</v>
      </c>
      <c r="E80" s="42" t="s">
        <v>1</v>
      </c>
      <c r="F80" s="43">
        <f t="shared" si="45"/>
        <v>11183.616</v>
      </c>
      <c r="G80" s="44">
        <f t="shared" ref="G80:K80" si="48">SUM(G81:G85)</f>
        <v>1853.172</v>
      </c>
      <c r="H80" s="44">
        <f t="shared" si="48"/>
        <v>1852.452</v>
      </c>
      <c r="I80" s="44">
        <f t="shared" si="48"/>
        <v>1869.876</v>
      </c>
      <c r="J80" s="84">
        <f t="shared" si="48"/>
        <v>1869.3720000000001</v>
      </c>
      <c r="K80" s="45">
        <f t="shared" si="48"/>
        <v>1869.3720000000001</v>
      </c>
      <c r="L80" s="45">
        <f t="shared" ref="L80" si="49">SUM(L81:L85)</f>
        <v>1869.3720000000001</v>
      </c>
    </row>
    <row r="81" spans="1:13" x14ac:dyDescent="0.25">
      <c r="A81" s="130"/>
      <c r="B81" s="133"/>
      <c r="C81" s="151"/>
      <c r="D81" s="122"/>
      <c r="E81" s="46" t="s">
        <v>2</v>
      </c>
      <c r="F81" s="47">
        <f t="shared" si="4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ht="30" x14ac:dyDescent="0.25">
      <c r="A82" s="130"/>
      <c r="B82" s="133"/>
      <c r="C82" s="151"/>
      <c r="D82" s="122"/>
      <c r="E82" s="50" t="s">
        <v>73</v>
      </c>
      <c r="F82" s="47">
        <f t="shared" si="4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25">
      <c r="A83" s="130"/>
      <c r="B83" s="133"/>
      <c r="C83" s="151"/>
      <c r="D83" s="122"/>
      <c r="E83" s="46" t="s">
        <v>3</v>
      </c>
      <c r="F83" s="47">
        <f t="shared" si="4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ht="30" x14ac:dyDescent="0.25">
      <c r="A84" s="130"/>
      <c r="B84" s="133"/>
      <c r="C84" s="151"/>
      <c r="D84" s="122"/>
      <c r="E84" s="46" t="s">
        <v>4</v>
      </c>
      <c r="F84" s="47">
        <f t="shared" si="4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30" x14ac:dyDescent="0.25">
      <c r="A85" s="131"/>
      <c r="B85" s="134"/>
      <c r="C85" s="169"/>
      <c r="D85" s="138"/>
      <c r="E85" s="51" t="s">
        <v>5</v>
      </c>
      <c r="F85" s="52">
        <f t="shared" si="4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25">
      <c r="A86" s="129" t="s">
        <v>103</v>
      </c>
      <c r="B86" s="132" t="s">
        <v>25</v>
      </c>
      <c r="C86" s="135" t="s">
        <v>114</v>
      </c>
      <c r="D86" s="121" t="s">
        <v>12</v>
      </c>
      <c r="E86" s="42" t="s">
        <v>1</v>
      </c>
      <c r="F86" s="43">
        <f t="shared" si="45"/>
        <v>183221.15466999999</v>
      </c>
      <c r="G86" s="44">
        <f t="shared" ref="G86:I86" si="50">SUM(G87:G91)</f>
        <v>42765.360719999997</v>
      </c>
      <c r="H86" s="44">
        <f t="shared" si="50"/>
        <v>11259.705899999999</v>
      </c>
      <c r="I86" s="44">
        <f t="shared" si="50"/>
        <v>32579.968049999999</v>
      </c>
      <c r="J86" s="84">
        <f t="shared" ref="J86:K86" si="51">SUM(J87:J91)</f>
        <v>32376.12</v>
      </c>
      <c r="K86" s="45">
        <f t="shared" si="51"/>
        <v>32120</v>
      </c>
      <c r="L86" s="45">
        <f t="shared" ref="L86" si="52">SUM(L87:L91)</f>
        <v>32120</v>
      </c>
    </row>
    <row r="87" spans="1:13" x14ac:dyDescent="0.25">
      <c r="A87" s="130"/>
      <c r="B87" s="133"/>
      <c r="C87" s="136"/>
      <c r="D87" s="122"/>
      <c r="E87" s="46" t="s">
        <v>2</v>
      </c>
      <c r="F87" s="47">
        <f t="shared" si="4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ht="30" x14ac:dyDescent="0.25">
      <c r="A88" s="130"/>
      <c r="B88" s="133"/>
      <c r="C88" s="136"/>
      <c r="D88" s="122"/>
      <c r="E88" s="50" t="s">
        <v>73</v>
      </c>
      <c r="F88" s="47">
        <f t="shared" si="4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30" x14ac:dyDescent="0.25">
      <c r="A89" s="130"/>
      <c r="B89" s="133" t="s">
        <v>9</v>
      </c>
      <c r="C89" s="136"/>
      <c r="D89" s="122"/>
      <c r="E89" s="46" t="s">
        <v>3</v>
      </c>
      <c r="F89" s="47">
        <f t="shared" si="4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ht="30" x14ac:dyDescent="0.25">
      <c r="A90" s="130"/>
      <c r="B90" s="133"/>
      <c r="C90" s="136"/>
      <c r="D90" s="122"/>
      <c r="E90" s="46" t="s">
        <v>4</v>
      </c>
      <c r="F90" s="47">
        <f t="shared" si="45"/>
        <v>183221.15466999999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32120+256.12</f>
        <v>32376.12</v>
      </c>
      <c r="K90" s="48">
        <f>32120</f>
        <v>32120</v>
      </c>
      <c r="L90" s="48">
        <f>32120</f>
        <v>32120</v>
      </c>
      <c r="M90" s="3"/>
    </row>
    <row r="91" spans="1:13" ht="30.75" thickBot="1" x14ac:dyDescent="0.3">
      <c r="A91" s="178"/>
      <c r="B91" s="179"/>
      <c r="C91" s="158"/>
      <c r="D91" s="180"/>
      <c r="E91" s="66" t="s">
        <v>5</v>
      </c>
      <c r="F91" s="67">
        <f t="shared" si="4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25">
      <c r="A92" s="96" t="s">
        <v>54</v>
      </c>
      <c r="B92" s="99" t="s">
        <v>58</v>
      </c>
      <c r="C92" s="144" t="s">
        <v>114</v>
      </c>
      <c r="D92" s="139" t="s">
        <v>36</v>
      </c>
      <c r="E92" s="29" t="s">
        <v>1</v>
      </c>
      <c r="F92" s="30">
        <f t="shared" si="45"/>
        <v>1396646.9586599998</v>
      </c>
      <c r="G92" s="31">
        <f t="shared" ref="G92:I92" si="53">SUM(G93:G97)</f>
        <v>387568.55987</v>
      </c>
      <c r="H92" s="31">
        <f t="shared" si="53"/>
        <v>382789.42371</v>
      </c>
      <c r="I92" s="31">
        <f t="shared" si="53"/>
        <v>105126.52405000001</v>
      </c>
      <c r="J92" s="81">
        <f t="shared" ref="J92:K92" si="54">SUM(J93:J97)</f>
        <v>184249.73002999995</v>
      </c>
      <c r="K92" s="32">
        <f t="shared" si="54"/>
        <v>175750.25199999995</v>
      </c>
      <c r="L92" s="32">
        <f t="shared" ref="L92" si="55">SUM(L93:L97)</f>
        <v>161162.46899999995</v>
      </c>
    </row>
    <row r="93" spans="1:13" x14ac:dyDescent="0.25">
      <c r="A93" s="97"/>
      <c r="B93" s="100"/>
      <c r="C93" s="145"/>
      <c r="D93" s="140"/>
      <c r="E93" s="33" t="s">
        <v>2</v>
      </c>
      <c r="F93" s="34">
        <f t="shared" si="4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25">
      <c r="A94" s="97"/>
      <c r="B94" s="100"/>
      <c r="C94" s="145"/>
      <c r="D94" s="140"/>
      <c r="E94" s="37" t="s">
        <v>73</v>
      </c>
      <c r="F94" s="34">
        <f t="shared" si="4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30" x14ac:dyDescent="0.25">
      <c r="A95" s="97"/>
      <c r="B95" s="100"/>
      <c r="C95" s="145"/>
      <c r="D95" s="140"/>
      <c r="E95" s="33" t="s">
        <v>3</v>
      </c>
      <c r="F95" s="34">
        <f t="shared" si="4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25">
      <c r="A96" s="97"/>
      <c r="B96" s="100"/>
      <c r="C96" s="145"/>
      <c r="D96" s="140"/>
      <c r="E96" s="33" t="s">
        <v>4</v>
      </c>
      <c r="F96" s="34">
        <f t="shared" si="45"/>
        <v>1396646.9586599998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194066.012+20168.356-8488.322+468.993-17453.321-566.556-5102.48-3757.25499+634.30302+3690+590</f>
        <v>184249.73002999995</v>
      </c>
      <c r="K96" s="36">
        <f>186216.628+20221.381-8488.322-16999.092+468.993-566.856-5102.48</f>
        <v>175750.25199999995</v>
      </c>
      <c r="L96" s="36">
        <f>188062.508+20257.418-8488.322-16999.092+468.993-566.556-5102.48-16470</f>
        <v>161162.46899999995</v>
      </c>
      <c r="M96" s="3"/>
    </row>
    <row r="97" spans="1:12" ht="30.75" thickBot="1" x14ac:dyDescent="0.3">
      <c r="A97" s="161"/>
      <c r="B97" s="163"/>
      <c r="C97" s="168"/>
      <c r="D97" s="174"/>
      <c r="E97" s="59" t="s">
        <v>5</v>
      </c>
      <c r="F97" s="60">
        <f t="shared" si="4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25">
      <c r="A98" s="154" t="s">
        <v>26</v>
      </c>
      <c r="B98" s="156" t="s">
        <v>34</v>
      </c>
      <c r="C98" s="166" t="s">
        <v>114</v>
      </c>
      <c r="D98" s="127" t="s">
        <v>117</v>
      </c>
      <c r="E98" s="29" t="s">
        <v>1</v>
      </c>
      <c r="F98" s="30">
        <f t="shared" si="45"/>
        <v>22887.350330000001</v>
      </c>
      <c r="G98" s="31">
        <f t="shared" ref="G98:L103" si="56">SUM(G104,G110,G116)</f>
        <v>5198.8884300000009</v>
      </c>
      <c r="H98" s="31">
        <f t="shared" si="56"/>
        <v>5950.1195299999999</v>
      </c>
      <c r="I98" s="31">
        <f t="shared" si="56"/>
        <v>8652.6383700000006</v>
      </c>
      <c r="J98" s="81">
        <f t="shared" si="56"/>
        <v>1028.568</v>
      </c>
      <c r="K98" s="32">
        <f t="shared" si="56"/>
        <v>1028.568</v>
      </c>
      <c r="L98" s="32">
        <f t="shared" si="56"/>
        <v>1028.568</v>
      </c>
    </row>
    <row r="99" spans="1:12" x14ac:dyDescent="0.25">
      <c r="A99" s="155"/>
      <c r="B99" s="157"/>
      <c r="C99" s="167"/>
      <c r="D99" s="128"/>
      <c r="E99" s="33" t="s">
        <v>2</v>
      </c>
      <c r="F99" s="34">
        <f t="shared" si="45"/>
        <v>0</v>
      </c>
      <c r="G99" s="35">
        <f t="shared" si="56"/>
        <v>0</v>
      </c>
      <c r="H99" s="35">
        <f t="shared" si="56"/>
        <v>0</v>
      </c>
      <c r="I99" s="35">
        <f t="shared" si="56"/>
        <v>0</v>
      </c>
      <c r="J99" s="82">
        <f t="shared" si="56"/>
        <v>0</v>
      </c>
      <c r="K99" s="36">
        <f t="shared" si="56"/>
        <v>0</v>
      </c>
      <c r="L99" s="36">
        <f t="shared" si="56"/>
        <v>0</v>
      </c>
    </row>
    <row r="100" spans="1:12" x14ac:dyDescent="0.25">
      <c r="A100" s="155"/>
      <c r="B100" s="157"/>
      <c r="C100" s="167"/>
      <c r="D100" s="128"/>
      <c r="E100" s="37" t="s">
        <v>73</v>
      </c>
      <c r="F100" s="34">
        <f t="shared" si="45"/>
        <v>0</v>
      </c>
      <c r="G100" s="35">
        <f t="shared" si="56"/>
        <v>0</v>
      </c>
      <c r="H100" s="35">
        <f t="shared" si="56"/>
        <v>0</v>
      </c>
      <c r="I100" s="35">
        <f t="shared" si="56"/>
        <v>0</v>
      </c>
      <c r="J100" s="82">
        <f t="shared" si="56"/>
        <v>0</v>
      </c>
      <c r="K100" s="36">
        <f t="shared" si="56"/>
        <v>0</v>
      </c>
      <c r="L100" s="36">
        <f t="shared" si="56"/>
        <v>0</v>
      </c>
    </row>
    <row r="101" spans="1:12" ht="30" x14ac:dyDescent="0.25">
      <c r="A101" s="155"/>
      <c r="B101" s="157"/>
      <c r="C101" s="167"/>
      <c r="D101" s="128"/>
      <c r="E101" s="33" t="s">
        <v>3</v>
      </c>
      <c r="F101" s="34">
        <f t="shared" si="45"/>
        <v>0</v>
      </c>
      <c r="G101" s="35">
        <f t="shared" si="56"/>
        <v>0</v>
      </c>
      <c r="H101" s="35">
        <f t="shared" si="56"/>
        <v>0</v>
      </c>
      <c r="I101" s="35">
        <f t="shared" si="56"/>
        <v>0</v>
      </c>
      <c r="J101" s="82">
        <f t="shared" si="56"/>
        <v>0</v>
      </c>
      <c r="K101" s="36">
        <f t="shared" si="56"/>
        <v>0</v>
      </c>
      <c r="L101" s="36">
        <f t="shared" si="56"/>
        <v>0</v>
      </c>
    </row>
    <row r="102" spans="1:12" x14ac:dyDescent="0.25">
      <c r="A102" s="155"/>
      <c r="B102" s="157"/>
      <c r="C102" s="167"/>
      <c r="D102" s="128"/>
      <c r="E102" s="33" t="s">
        <v>4</v>
      </c>
      <c r="F102" s="34">
        <f t="shared" si="45"/>
        <v>22887.350330000001</v>
      </c>
      <c r="G102" s="35">
        <f t="shared" si="56"/>
        <v>5198.8884300000009</v>
      </c>
      <c r="H102" s="35">
        <f t="shared" si="56"/>
        <v>5950.1195299999999</v>
      </c>
      <c r="I102" s="35">
        <f t="shared" si="56"/>
        <v>8652.6383700000006</v>
      </c>
      <c r="J102" s="82">
        <f t="shared" si="56"/>
        <v>1028.568</v>
      </c>
      <c r="K102" s="36">
        <f t="shared" si="56"/>
        <v>1028.568</v>
      </c>
      <c r="L102" s="36">
        <f t="shared" si="56"/>
        <v>1028.568</v>
      </c>
    </row>
    <row r="103" spans="1:12" ht="30" x14ac:dyDescent="0.25">
      <c r="A103" s="155"/>
      <c r="B103" s="157"/>
      <c r="C103" s="167"/>
      <c r="D103" s="128"/>
      <c r="E103" s="38" t="s">
        <v>5</v>
      </c>
      <c r="F103" s="39">
        <f t="shared" si="45"/>
        <v>0</v>
      </c>
      <c r="G103" s="40">
        <f t="shared" si="56"/>
        <v>0</v>
      </c>
      <c r="H103" s="40">
        <f t="shared" si="56"/>
        <v>0</v>
      </c>
      <c r="I103" s="40">
        <f t="shared" si="56"/>
        <v>0</v>
      </c>
      <c r="J103" s="83">
        <f t="shared" si="56"/>
        <v>0</v>
      </c>
      <c r="K103" s="41">
        <f t="shared" si="56"/>
        <v>0</v>
      </c>
      <c r="L103" s="41">
        <f t="shared" si="56"/>
        <v>0</v>
      </c>
    </row>
    <row r="104" spans="1:12" x14ac:dyDescent="0.25">
      <c r="A104" s="153" t="s">
        <v>59</v>
      </c>
      <c r="B104" s="164" t="s">
        <v>116</v>
      </c>
      <c r="C104" s="135">
        <v>2024</v>
      </c>
      <c r="D104" s="159" t="s">
        <v>118</v>
      </c>
      <c r="E104" s="42" t="s">
        <v>1</v>
      </c>
      <c r="F104" s="43">
        <f t="shared" ref="F104:F116" si="57">SUM(G104:L104)</f>
        <v>262.99290999999999</v>
      </c>
      <c r="G104" s="44">
        <f t="shared" ref="G104:K104" si="58">SUM(G105:G109)</f>
        <v>0</v>
      </c>
      <c r="H104" s="44">
        <f>'[1]2021-2023'!I104</f>
        <v>0</v>
      </c>
      <c r="I104" s="44">
        <f t="shared" si="58"/>
        <v>262.99290999999999</v>
      </c>
      <c r="J104" s="84">
        <f t="shared" si="58"/>
        <v>0</v>
      </c>
      <c r="K104" s="45">
        <f t="shared" si="58"/>
        <v>0</v>
      </c>
      <c r="L104" s="45">
        <f t="shared" ref="L104" si="59">SUM(L105:L109)</f>
        <v>0</v>
      </c>
    </row>
    <row r="105" spans="1:12" x14ac:dyDescent="0.25">
      <c r="A105" s="153"/>
      <c r="B105" s="164"/>
      <c r="C105" s="136"/>
      <c r="D105" s="159"/>
      <c r="E105" s="46" t="s">
        <v>2</v>
      </c>
      <c r="F105" s="47">
        <f t="shared" si="5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ht="30" x14ac:dyDescent="0.25">
      <c r="A106" s="153"/>
      <c r="B106" s="164"/>
      <c r="C106" s="136"/>
      <c r="D106" s="159"/>
      <c r="E106" s="50" t="s">
        <v>73</v>
      </c>
      <c r="F106" s="47">
        <f t="shared" si="5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30" x14ac:dyDescent="0.25">
      <c r="A107" s="153"/>
      <c r="B107" s="164"/>
      <c r="C107" s="136"/>
      <c r="D107" s="159"/>
      <c r="E107" s="46" t="s">
        <v>3</v>
      </c>
      <c r="F107" s="47">
        <f t="shared" si="5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ht="30" x14ac:dyDescent="0.25">
      <c r="A108" s="153"/>
      <c r="B108" s="164"/>
      <c r="C108" s="136"/>
      <c r="D108" s="159"/>
      <c r="E108" s="46" t="s">
        <v>4</v>
      </c>
      <c r="F108" s="47">
        <f t="shared" si="5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30" x14ac:dyDescent="0.25">
      <c r="A109" s="153"/>
      <c r="B109" s="164"/>
      <c r="C109" s="137"/>
      <c r="D109" s="159"/>
      <c r="E109" s="51" t="s">
        <v>5</v>
      </c>
      <c r="F109" s="52">
        <f t="shared" si="5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25">
      <c r="A110" s="129" t="s">
        <v>60</v>
      </c>
      <c r="B110" s="132" t="s">
        <v>27</v>
      </c>
      <c r="C110" s="135" t="s">
        <v>114</v>
      </c>
      <c r="D110" s="121" t="s">
        <v>12</v>
      </c>
      <c r="E110" s="42" t="s">
        <v>1</v>
      </c>
      <c r="F110" s="43">
        <f t="shared" si="57"/>
        <v>17650.352640000001</v>
      </c>
      <c r="G110" s="44">
        <f t="shared" ref="G110:K110" si="60">SUM(G111:G115)</f>
        <v>4645.8104300000005</v>
      </c>
      <c r="H110" s="44">
        <f t="shared" si="60"/>
        <v>5454.5422099999996</v>
      </c>
      <c r="I110" s="44">
        <f t="shared" si="60"/>
        <v>7550</v>
      </c>
      <c r="J110" s="84">
        <f t="shared" si="60"/>
        <v>0</v>
      </c>
      <c r="K110" s="45">
        <f t="shared" si="60"/>
        <v>0</v>
      </c>
      <c r="L110" s="45">
        <f t="shared" ref="L110" si="61">SUM(L111:L115)</f>
        <v>0</v>
      </c>
    </row>
    <row r="111" spans="1:12" x14ac:dyDescent="0.25">
      <c r="A111" s="130"/>
      <c r="B111" s="133"/>
      <c r="C111" s="136"/>
      <c r="D111" s="122"/>
      <c r="E111" s="46" t="s">
        <v>2</v>
      </c>
      <c r="F111" s="47">
        <f t="shared" si="5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ht="30" x14ac:dyDescent="0.25">
      <c r="A112" s="130"/>
      <c r="B112" s="133"/>
      <c r="C112" s="136"/>
      <c r="D112" s="122"/>
      <c r="E112" s="50" t="s">
        <v>73</v>
      </c>
      <c r="F112" s="47">
        <f t="shared" si="5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30" x14ac:dyDescent="0.25">
      <c r="A113" s="130"/>
      <c r="B113" s="133"/>
      <c r="C113" s="136"/>
      <c r="D113" s="122"/>
      <c r="E113" s="46" t="s">
        <v>3</v>
      </c>
      <c r="F113" s="47">
        <f t="shared" si="5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ht="30" x14ac:dyDescent="0.25">
      <c r="A114" s="130"/>
      <c r="B114" s="133"/>
      <c r="C114" s="136"/>
      <c r="D114" s="122"/>
      <c r="E114" s="46" t="s">
        <v>4</v>
      </c>
      <c r="F114" s="47">
        <f t="shared" si="57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11531.571-11531.571</f>
        <v>0</v>
      </c>
      <c r="K114" s="49">
        <f>7600-7600</f>
        <v>0</v>
      </c>
      <c r="L114" s="49">
        <f>7600-7600</f>
        <v>0</v>
      </c>
      <c r="M114" s="3"/>
    </row>
    <row r="115" spans="1:13" ht="30" x14ac:dyDescent="0.25">
      <c r="A115" s="131"/>
      <c r="B115" s="134"/>
      <c r="C115" s="137"/>
      <c r="D115" s="138"/>
      <c r="E115" s="51" t="s">
        <v>5</v>
      </c>
      <c r="F115" s="52">
        <f t="shared" si="5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25">
      <c r="A116" s="129" t="s">
        <v>28</v>
      </c>
      <c r="B116" s="132" t="s">
        <v>115</v>
      </c>
      <c r="C116" s="150" t="s">
        <v>114</v>
      </c>
      <c r="D116" s="121" t="s">
        <v>117</v>
      </c>
      <c r="E116" s="42" t="s">
        <v>1</v>
      </c>
      <c r="F116" s="43">
        <f t="shared" si="57"/>
        <v>4974.0047800000002</v>
      </c>
      <c r="G116" s="44">
        <f t="shared" ref="G116:I116" si="62">SUM(G117:G121)</f>
        <v>553.07799999999997</v>
      </c>
      <c r="H116" s="44">
        <f t="shared" si="62"/>
        <v>495.57731999999999</v>
      </c>
      <c r="I116" s="44">
        <f t="shared" si="62"/>
        <v>839.64546000000007</v>
      </c>
      <c r="J116" s="84">
        <f t="shared" ref="J116:K116" si="63">SUM(J117:J121)</f>
        <v>1028.568</v>
      </c>
      <c r="K116" s="45">
        <f t="shared" si="63"/>
        <v>1028.568</v>
      </c>
      <c r="L116" s="45">
        <f t="shared" ref="L116" si="64">SUM(L117:L121)</f>
        <v>1028.568</v>
      </c>
    </row>
    <row r="117" spans="1:13" x14ac:dyDescent="0.25">
      <c r="A117" s="130"/>
      <c r="B117" s="133"/>
      <c r="C117" s="151"/>
      <c r="D117" s="122"/>
      <c r="E117" s="46" t="s">
        <v>2</v>
      </c>
      <c r="F117" s="43">
        <f t="shared" ref="F117:F180" si="6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ht="30" x14ac:dyDescent="0.25">
      <c r="A118" s="130"/>
      <c r="B118" s="133"/>
      <c r="C118" s="151"/>
      <c r="D118" s="122"/>
      <c r="E118" s="50" t="s">
        <v>73</v>
      </c>
      <c r="F118" s="43">
        <f t="shared" si="6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30" x14ac:dyDescent="0.25">
      <c r="A119" s="130"/>
      <c r="B119" s="133"/>
      <c r="C119" s="151"/>
      <c r="D119" s="122"/>
      <c r="E119" s="46" t="s">
        <v>3</v>
      </c>
      <c r="F119" s="43">
        <f t="shared" si="6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ht="30" x14ac:dyDescent="0.25">
      <c r="A120" s="130"/>
      <c r="B120" s="133"/>
      <c r="C120" s="151"/>
      <c r="D120" s="122"/>
      <c r="E120" s="46" t="s">
        <v>4</v>
      </c>
      <c r="F120" s="43">
        <f t="shared" si="6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30.75" thickBot="1" x14ac:dyDescent="0.3">
      <c r="A121" s="131"/>
      <c r="B121" s="134"/>
      <c r="C121" s="169"/>
      <c r="D121" s="138"/>
      <c r="E121" s="51" t="s">
        <v>5</v>
      </c>
      <c r="F121" s="43">
        <f t="shared" si="6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25">
      <c r="A122" s="96" t="s">
        <v>29</v>
      </c>
      <c r="B122" s="99" t="s">
        <v>30</v>
      </c>
      <c r="C122" s="144" t="s">
        <v>114</v>
      </c>
      <c r="D122" s="139" t="s">
        <v>36</v>
      </c>
      <c r="E122" s="29" t="s">
        <v>1</v>
      </c>
      <c r="F122" s="94">
        <f t="shared" si="65"/>
        <v>322309.22326</v>
      </c>
      <c r="G122" s="31">
        <f t="shared" ref="G122:H122" si="66">SUM(G123:G127)</f>
        <v>72293.469130000012</v>
      </c>
      <c r="H122" s="31">
        <f t="shared" si="66"/>
        <v>41523.617209999997</v>
      </c>
      <c r="I122" s="31">
        <f t="shared" ref="I122:L122" si="67">SUM(I123:I127)</f>
        <v>35906.107839999997</v>
      </c>
      <c r="J122" s="81">
        <f t="shared" si="67"/>
        <v>67121.088199999998</v>
      </c>
      <c r="K122" s="32">
        <f t="shared" si="67"/>
        <v>57615.448489999995</v>
      </c>
      <c r="L122" s="32">
        <f t="shared" si="67"/>
        <v>47849.492389999999</v>
      </c>
    </row>
    <row r="123" spans="1:13" x14ac:dyDescent="0.25">
      <c r="A123" s="97"/>
      <c r="B123" s="100"/>
      <c r="C123" s="145"/>
      <c r="D123" s="140"/>
      <c r="E123" s="33" t="s">
        <v>2</v>
      </c>
      <c r="F123" s="94">
        <f t="shared" si="6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25">
      <c r="A124" s="97"/>
      <c r="B124" s="100"/>
      <c r="C124" s="145"/>
      <c r="D124" s="140"/>
      <c r="E124" s="37" t="s">
        <v>74</v>
      </c>
      <c r="F124" s="94">
        <f t="shared" si="6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30" x14ac:dyDescent="0.25">
      <c r="A125" s="97"/>
      <c r="B125" s="100"/>
      <c r="C125" s="145"/>
      <c r="D125" s="140"/>
      <c r="E125" s="33" t="s">
        <v>3</v>
      </c>
      <c r="F125" s="94">
        <f t="shared" si="6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25">
      <c r="A126" s="97"/>
      <c r="B126" s="100"/>
      <c r="C126" s="145"/>
      <c r="D126" s="140"/>
      <c r="E126" s="33" t="s">
        <v>61</v>
      </c>
      <c r="F126" s="94">
        <f t="shared" si="65"/>
        <v>322309.22326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2770.483+58780.62-1078.8-150-468.993+7331.558-36.5478+566.556-593.788</f>
        <v>67121.088199999998</v>
      </c>
      <c r="K126" s="36">
        <f>2924.869+48610.386-150-468.993+7331.558-38.58351-593.788</f>
        <v>57615.448489999995</v>
      </c>
      <c r="L126" s="36">
        <f>3058.686+38118.974-150-468.993+7331.558-40.73261</f>
        <v>47849.492389999999</v>
      </c>
      <c r="M126" s="3"/>
    </row>
    <row r="127" spans="1:13" ht="30.75" thickBot="1" x14ac:dyDescent="0.3">
      <c r="A127" s="98"/>
      <c r="B127" s="101"/>
      <c r="C127" s="160"/>
      <c r="D127" s="162"/>
      <c r="E127" s="10" t="s">
        <v>5</v>
      </c>
      <c r="F127" s="94">
        <f t="shared" si="6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.75" thickTop="1" x14ac:dyDescent="0.25">
      <c r="A128" s="96" t="s">
        <v>112</v>
      </c>
      <c r="B128" s="99" t="s">
        <v>113</v>
      </c>
      <c r="C128" s="144">
        <v>2024</v>
      </c>
      <c r="D128" s="139" t="s">
        <v>12</v>
      </c>
      <c r="E128" s="29" t="s">
        <v>1</v>
      </c>
      <c r="F128" s="94">
        <f t="shared" si="65"/>
        <v>2472.0016700000001</v>
      </c>
      <c r="G128" s="31">
        <f t="shared" ref="G128:I128" si="68">SUM(G129:G133)</f>
        <v>0</v>
      </c>
      <c r="H128" s="31">
        <f t="shared" si="68"/>
        <v>0</v>
      </c>
      <c r="I128" s="31">
        <f t="shared" si="68"/>
        <v>1141.68667</v>
      </c>
      <c r="J128" s="81">
        <f t="shared" ref="J128:K128" si="69">SUM(J129:J133)</f>
        <v>1330.3150000000001</v>
      </c>
      <c r="K128" s="32">
        <f t="shared" si="69"/>
        <v>0</v>
      </c>
      <c r="L128" s="32">
        <f t="shared" ref="L128" si="70">SUM(L129:L133)</f>
        <v>0</v>
      </c>
    </row>
    <row r="129" spans="1:13" x14ac:dyDescent="0.25">
      <c r="A129" s="97"/>
      <c r="B129" s="100"/>
      <c r="C129" s="145"/>
      <c r="D129" s="140"/>
      <c r="E129" s="33" t="s">
        <v>2</v>
      </c>
      <c r="F129" s="94">
        <f t="shared" si="6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25">
      <c r="A130" s="97"/>
      <c r="B130" s="100"/>
      <c r="C130" s="145"/>
      <c r="D130" s="140"/>
      <c r="E130" s="37" t="s">
        <v>74</v>
      </c>
      <c r="F130" s="94">
        <f t="shared" si="6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30" x14ac:dyDescent="0.25">
      <c r="A131" s="97"/>
      <c r="B131" s="100"/>
      <c r="C131" s="145"/>
      <c r="D131" s="140"/>
      <c r="E131" s="33" t="s">
        <v>3</v>
      </c>
      <c r="F131" s="94">
        <f t="shared" si="6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25">
      <c r="A132" s="97"/>
      <c r="B132" s="100"/>
      <c r="C132" s="145"/>
      <c r="D132" s="140"/>
      <c r="E132" s="33" t="s">
        <v>61</v>
      </c>
      <c r="F132" s="94">
        <f t="shared" si="6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v>1330.3150000000001</v>
      </c>
      <c r="K132" s="36">
        <v>0</v>
      </c>
      <c r="L132" s="36">
        <v>0</v>
      </c>
      <c r="M132" s="3"/>
    </row>
    <row r="133" spans="1:13" ht="30.75" thickBot="1" x14ac:dyDescent="0.3">
      <c r="A133" s="98"/>
      <c r="B133" s="101"/>
      <c r="C133" s="160"/>
      <c r="D133" s="162"/>
      <c r="E133" s="10" t="s">
        <v>5</v>
      </c>
      <c r="F133" s="94">
        <f t="shared" si="6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.75" thickTop="1" x14ac:dyDescent="0.25">
      <c r="A134" s="102" t="s">
        <v>17</v>
      </c>
      <c r="B134" s="105" t="s">
        <v>37</v>
      </c>
      <c r="C134" s="108" t="s">
        <v>114</v>
      </c>
      <c r="D134" s="111" t="s">
        <v>12</v>
      </c>
      <c r="E134" s="16" t="s">
        <v>1</v>
      </c>
      <c r="F134" s="94">
        <f t="shared" si="65"/>
        <v>99140.991649999996</v>
      </c>
      <c r="G134" s="18">
        <f t="shared" ref="G134:K134" si="71">SUM(G135:G139)</f>
        <v>13458.687829999999</v>
      </c>
      <c r="H134" s="18">
        <f t="shared" si="71"/>
        <v>15344.80256</v>
      </c>
      <c r="I134" s="18">
        <f t="shared" si="71"/>
        <v>15590.123769999997</v>
      </c>
      <c r="J134" s="78">
        <f t="shared" si="71"/>
        <v>16024.13337</v>
      </c>
      <c r="K134" s="19">
        <f t="shared" si="71"/>
        <v>19349.66951</v>
      </c>
      <c r="L134" s="19">
        <f t="shared" ref="L134" si="72">SUM(L135:L139)</f>
        <v>19373.57461</v>
      </c>
    </row>
    <row r="135" spans="1:13" x14ac:dyDescent="0.25">
      <c r="A135" s="103"/>
      <c r="B135" s="106"/>
      <c r="C135" s="109"/>
      <c r="D135" s="112"/>
      <c r="E135" s="20" t="s">
        <v>2</v>
      </c>
      <c r="F135" s="94">
        <f t="shared" si="65"/>
        <v>0</v>
      </c>
      <c r="G135" s="22">
        <v>0</v>
      </c>
      <c r="H135" s="22">
        <f>'[1]2021-2023'!I135</f>
        <v>0</v>
      </c>
      <c r="I135" s="22">
        <v>0</v>
      </c>
      <c r="J135" s="79">
        <v>0</v>
      </c>
      <c r="K135" s="23">
        <v>0</v>
      </c>
      <c r="L135" s="23">
        <v>0</v>
      </c>
    </row>
    <row r="136" spans="1:13" ht="28.5" x14ac:dyDescent="0.25">
      <c r="A136" s="103"/>
      <c r="B136" s="106"/>
      <c r="C136" s="109"/>
      <c r="D136" s="112"/>
      <c r="E136" s="24" t="s">
        <v>74</v>
      </c>
      <c r="F136" s="94">
        <f t="shared" si="65"/>
        <v>0</v>
      </c>
      <c r="G136" s="22">
        <v>0</v>
      </c>
      <c r="H136" s="22">
        <f>'[1]2021-2023'!I136</f>
        <v>0</v>
      </c>
      <c r="I136" s="22">
        <v>0</v>
      </c>
      <c r="J136" s="79">
        <v>0</v>
      </c>
      <c r="K136" s="23">
        <v>0</v>
      </c>
      <c r="L136" s="23">
        <v>0</v>
      </c>
    </row>
    <row r="137" spans="1:13" ht="28.5" x14ac:dyDescent="0.25">
      <c r="A137" s="103"/>
      <c r="B137" s="106"/>
      <c r="C137" s="109"/>
      <c r="D137" s="112"/>
      <c r="E137" s="20" t="s">
        <v>3</v>
      </c>
      <c r="F137" s="94">
        <f t="shared" si="65"/>
        <v>0</v>
      </c>
      <c r="G137" s="22">
        <v>0</v>
      </c>
      <c r="H137" s="22">
        <f>'[1]2021-2023'!I137</f>
        <v>0</v>
      </c>
      <c r="I137" s="22">
        <v>0</v>
      </c>
      <c r="J137" s="79">
        <v>0</v>
      </c>
      <c r="K137" s="23">
        <v>0</v>
      </c>
      <c r="L137" s="23">
        <v>0</v>
      </c>
    </row>
    <row r="138" spans="1:13" ht="28.5" x14ac:dyDescent="0.25">
      <c r="A138" s="103"/>
      <c r="B138" s="106"/>
      <c r="C138" s="109"/>
      <c r="D138" s="112"/>
      <c r="E138" s="20" t="s">
        <v>4</v>
      </c>
      <c r="F138" s="94">
        <f t="shared" si="65"/>
        <v>99140.991649999996</v>
      </c>
      <c r="G138" s="22">
        <f>15601.928-2143.24017</f>
        <v>13458.687829999999</v>
      </c>
      <c r="H138" s="22">
        <f>'[1]2021-2023'!I138</f>
        <v>15344.80256</v>
      </c>
      <c r="I138" s="22">
        <f>14927.40073-194.76144-89.688+650+196.3+0.348-25.189-2.54648-30+100.24776+58.0122</f>
        <v>15590.123769999997</v>
      </c>
      <c r="J138" s="79">
        <f>15986.83757+36.5478+0.748</f>
        <v>16024.13337</v>
      </c>
      <c r="K138" s="23">
        <f>16226.685+38.58351+3084.401</f>
        <v>19349.66951</v>
      </c>
      <c r="L138" s="23">
        <f>16248.441+40.73261+3084.401</f>
        <v>19373.57461</v>
      </c>
    </row>
    <row r="139" spans="1:13" ht="29.25" thickBot="1" x14ac:dyDescent="0.3">
      <c r="A139" s="104"/>
      <c r="B139" s="107"/>
      <c r="C139" s="110"/>
      <c r="D139" s="113"/>
      <c r="E139" s="70" t="s">
        <v>5</v>
      </c>
      <c r="F139" s="94">
        <f t="shared" si="65"/>
        <v>0</v>
      </c>
      <c r="G139" s="71">
        <v>0</v>
      </c>
      <c r="H139" s="71">
        <f>'[1]2021-2023'!I139</f>
        <v>0</v>
      </c>
      <c r="I139" s="71">
        <v>0</v>
      </c>
      <c r="J139" s="91">
        <v>0</v>
      </c>
      <c r="K139" s="72">
        <v>0</v>
      </c>
      <c r="L139" s="72">
        <v>0</v>
      </c>
    </row>
    <row r="140" spans="1:13" ht="15.75" thickTop="1" x14ac:dyDescent="0.25">
      <c r="A140" s="102" t="s">
        <v>16</v>
      </c>
      <c r="B140" s="105" t="s">
        <v>32</v>
      </c>
      <c r="C140" s="108" t="s">
        <v>114</v>
      </c>
      <c r="D140" s="111" t="s">
        <v>99</v>
      </c>
      <c r="E140" s="16" t="s">
        <v>1</v>
      </c>
      <c r="F140" s="95">
        <f t="shared" si="65"/>
        <v>661596.18310000002</v>
      </c>
      <c r="G140" s="18">
        <f t="shared" ref="G140:K145" si="73">SUM(G146,G152)</f>
        <v>93078.628280000004</v>
      </c>
      <c r="H140" s="18">
        <f t="shared" si="73"/>
        <v>111392.35612000001</v>
      </c>
      <c r="I140" s="18">
        <f t="shared" si="73"/>
        <v>107472.69975999999</v>
      </c>
      <c r="J140" s="78">
        <f t="shared" si="73"/>
        <v>118558.91942000001</v>
      </c>
      <c r="K140" s="19">
        <f t="shared" si="73"/>
        <v>115515.35156</v>
      </c>
      <c r="L140" s="19">
        <f t="shared" ref="L140" si="74">SUM(L146,L152)</f>
        <v>115578.22796000002</v>
      </c>
    </row>
    <row r="141" spans="1:13" x14ac:dyDescent="0.25">
      <c r="A141" s="103"/>
      <c r="B141" s="106"/>
      <c r="C141" s="109"/>
      <c r="D141" s="112"/>
      <c r="E141" s="20" t="s">
        <v>2</v>
      </c>
      <c r="F141" s="95">
        <f t="shared" si="65"/>
        <v>0</v>
      </c>
      <c r="G141" s="22">
        <f t="shared" ref="G141:G145" si="75">SUM(G147,G153)</f>
        <v>0</v>
      </c>
      <c r="H141" s="22">
        <f>'[1]2021-2023'!I141</f>
        <v>0</v>
      </c>
      <c r="I141" s="22">
        <f t="shared" si="73"/>
        <v>0</v>
      </c>
      <c r="J141" s="79">
        <f t="shared" si="73"/>
        <v>0</v>
      </c>
      <c r="K141" s="23">
        <f t="shared" si="73"/>
        <v>0</v>
      </c>
      <c r="L141" s="23">
        <f t="shared" ref="L141" si="76">SUM(L147,L153)</f>
        <v>0</v>
      </c>
    </row>
    <row r="142" spans="1:13" ht="28.5" x14ac:dyDescent="0.25">
      <c r="A142" s="103"/>
      <c r="B142" s="106"/>
      <c r="C142" s="109"/>
      <c r="D142" s="112"/>
      <c r="E142" s="24" t="s">
        <v>74</v>
      </c>
      <c r="F142" s="95">
        <f t="shared" si="65"/>
        <v>0</v>
      </c>
      <c r="G142" s="22">
        <f t="shared" si="75"/>
        <v>0</v>
      </c>
      <c r="H142" s="22">
        <f>'[1]2021-2023'!I142</f>
        <v>0</v>
      </c>
      <c r="I142" s="22">
        <f t="shared" si="73"/>
        <v>0</v>
      </c>
      <c r="J142" s="79">
        <f t="shared" si="73"/>
        <v>0</v>
      </c>
      <c r="K142" s="23">
        <f t="shared" si="73"/>
        <v>0</v>
      </c>
      <c r="L142" s="23">
        <f t="shared" ref="L142" si="77">SUM(L148,L154)</f>
        <v>0</v>
      </c>
    </row>
    <row r="143" spans="1:13" ht="28.5" x14ac:dyDescent="0.25">
      <c r="A143" s="103"/>
      <c r="B143" s="106"/>
      <c r="C143" s="109"/>
      <c r="D143" s="112"/>
      <c r="E143" s="20" t="s">
        <v>3</v>
      </c>
      <c r="F143" s="95">
        <f t="shared" si="65"/>
        <v>0</v>
      </c>
      <c r="G143" s="22">
        <f t="shared" si="75"/>
        <v>0</v>
      </c>
      <c r="H143" s="22">
        <f>'[1]2021-2023'!I143</f>
        <v>0</v>
      </c>
      <c r="I143" s="22">
        <f t="shared" si="73"/>
        <v>0</v>
      </c>
      <c r="J143" s="79">
        <f t="shared" si="73"/>
        <v>0</v>
      </c>
      <c r="K143" s="23">
        <f t="shared" si="73"/>
        <v>0</v>
      </c>
      <c r="L143" s="23">
        <f t="shared" ref="L143" si="78">SUM(L149,L155)</f>
        <v>0</v>
      </c>
    </row>
    <row r="144" spans="1:13" ht="28.5" x14ac:dyDescent="0.25">
      <c r="A144" s="103"/>
      <c r="B144" s="106"/>
      <c r="C144" s="109"/>
      <c r="D144" s="112"/>
      <c r="E144" s="20" t="s">
        <v>4</v>
      </c>
      <c r="F144" s="95">
        <f t="shared" si="65"/>
        <v>661596.18310000002</v>
      </c>
      <c r="G144" s="22">
        <f t="shared" si="75"/>
        <v>93078.628280000004</v>
      </c>
      <c r="H144" s="22">
        <f>'[1]2021-2023'!I144</f>
        <v>111392.35612000001</v>
      </c>
      <c r="I144" s="22">
        <f t="shared" si="73"/>
        <v>107472.69975999999</v>
      </c>
      <c r="J144" s="79">
        <f t="shared" si="73"/>
        <v>118558.91942000001</v>
      </c>
      <c r="K144" s="23">
        <f t="shared" si="73"/>
        <v>115515.35156</v>
      </c>
      <c r="L144" s="23">
        <f t="shared" ref="L144" si="79">SUM(L150,L156)</f>
        <v>115578.22796000002</v>
      </c>
    </row>
    <row r="145" spans="1:13" ht="29.25" thickBot="1" x14ac:dyDescent="0.3">
      <c r="A145" s="117"/>
      <c r="B145" s="116"/>
      <c r="C145" s="143"/>
      <c r="D145" s="114"/>
      <c r="E145" s="25" t="s">
        <v>5</v>
      </c>
      <c r="F145" s="95">
        <f t="shared" si="65"/>
        <v>0</v>
      </c>
      <c r="G145" s="27">
        <f t="shared" si="75"/>
        <v>0</v>
      </c>
      <c r="H145" s="27">
        <f>'[1]2021-2023'!I145</f>
        <v>0</v>
      </c>
      <c r="I145" s="27">
        <f t="shared" si="73"/>
        <v>0</v>
      </c>
      <c r="J145" s="80">
        <f t="shared" si="73"/>
        <v>0</v>
      </c>
      <c r="K145" s="28">
        <f t="shared" si="73"/>
        <v>0</v>
      </c>
      <c r="L145" s="28">
        <f t="shared" ref="L145" si="80">SUM(L151,L157)</f>
        <v>0</v>
      </c>
    </row>
    <row r="146" spans="1:13" x14ac:dyDescent="0.25">
      <c r="A146" s="96" t="s">
        <v>31</v>
      </c>
      <c r="B146" s="99" t="s">
        <v>11</v>
      </c>
      <c r="C146" s="144" t="s">
        <v>110</v>
      </c>
      <c r="D146" s="139" t="s">
        <v>100</v>
      </c>
      <c r="E146" s="29" t="s">
        <v>1</v>
      </c>
      <c r="F146" s="94">
        <f t="shared" si="65"/>
        <v>24382.378389999998</v>
      </c>
      <c r="G146" s="31">
        <f t="shared" ref="G146:K146" si="81">SUM(G147:G151)</f>
        <v>12188.40395</v>
      </c>
      <c r="H146" s="31">
        <f t="shared" si="81"/>
        <v>12193.97444</v>
      </c>
      <c r="I146" s="31">
        <f t="shared" si="81"/>
        <v>0</v>
      </c>
      <c r="J146" s="81">
        <f t="shared" si="81"/>
        <v>0</v>
      </c>
      <c r="K146" s="32">
        <f t="shared" si="81"/>
        <v>0</v>
      </c>
      <c r="L146" s="32">
        <f t="shared" ref="L146" si="82">SUM(L147:L151)</f>
        <v>0</v>
      </c>
    </row>
    <row r="147" spans="1:13" x14ac:dyDescent="0.25">
      <c r="A147" s="97"/>
      <c r="B147" s="100"/>
      <c r="C147" s="145"/>
      <c r="D147" s="140"/>
      <c r="E147" s="33" t="s">
        <v>2</v>
      </c>
      <c r="F147" s="94">
        <f t="shared" si="65"/>
        <v>0</v>
      </c>
      <c r="G147" s="35">
        <v>0</v>
      </c>
      <c r="H147" s="35">
        <f>'[1]2021-2023'!I147</f>
        <v>0</v>
      </c>
      <c r="I147" s="35">
        <v>0</v>
      </c>
      <c r="J147" s="82">
        <v>0</v>
      </c>
      <c r="K147" s="36">
        <v>0</v>
      </c>
      <c r="L147" s="36">
        <v>0</v>
      </c>
    </row>
    <row r="148" spans="1:13" x14ac:dyDescent="0.25">
      <c r="A148" s="97"/>
      <c r="B148" s="100"/>
      <c r="C148" s="145"/>
      <c r="D148" s="140"/>
      <c r="E148" s="37" t="s">
        <v>74</v>
      </c>
      <c r="F148" s="94">
        <f t="shared" si="65"/>
        <v>0</v>
      </c>
      <c r="G148" s="35">
        <v>0</v>
      </c>
      <c r="H148" s="35">
        <f>'[1]2021-2023'!I148</f>
        <v>0</v>
      </c>
      <c r="I148" s="35">
        <v>0</v>
      </c>
      <c r="J148" s="82">
        <v>0</v>
      </c>
      <c r="K148" s="36">
        <v>0</v>
      </c>
      <c r="L148" s="36">
        <v>0</v>
      </c>
    </row>
    <row r="149" spans="1:13" ht="30" x14ac:dyDescent="0.25">
      <c r="A149" s="97"/>
      <c r="B149" s="100"/>
      <c r="C149" s="145"/>
      <c r="D149" s="140"/>
      <c r="E149" s="33" t="s">
        <v>3</v>
      </c>
      <c r="F149" s="94">
        <f t="shared" si="65"/>
        <v>0</v>
      </c>
      <c r="G149" s="35">
        <v>0</v>
      </c>
      <c r="H149" s="35">
        <f>'[1]2021-2023'!I149</f>
        <v>0</v>
      </c>
      <c r="I149" s="35">
        <v>0</v>
      </c>
      <c r="J149" s="82">
        <v>0</v>
      </c>
      <c r="K149" s="36">
        <v>0</v>
      </c>
      <c r="L149" s="36">
        <v>0</v>
      </c>
    </row>
    <row r="150" spans="1:13" x14ac:dyDescent="0.25">
      <c r="A150" s="97"/>
      <c r="B150" s="100"/>
      <c r="C150" s="145"/>
      <c r="D150" s="140"/>
      <c r="E150" s="33" t="s">
        <v>4</v>
      </c>
      <c r="F150" s="94">
        <f t="shared" si="65"/>
        <v>24382.378389999998</v>
      </c>
      <c r="G150" s="35">
        <f>11521.982-10.5+676.92195</f>
        <v>12188.40395</v>
      </c>
      <c r="H150" s="35">
        <f>'[1]2021-2023'!I150</f>
        <v>12193.97444</v>
      </c>
      <c r="I150" s="35">
        <v>0</v>
      </c>
      <c r="J150" s="82"/>
      <c r="K150" s="35"/>
      <c r="L150" s="35">
        <v>0</v>
      </c>
      <c r="M150" s="3"/>
    </row>
    <row r="151" spans="1:13" ht="30.75" thickBot="1" x14ac:dyDescent="0.3">
      <c r="A151" s="161"/>
      <c r="B151" s="163"/>
      <c r="C151" s="168"/>
      <c r="D151" s="174"/>
      <c r="E151" s="59" t="s">
        <v>5</v>
      </c>
      <c r="F151" s="94">
        <f t="shared" si="65"/>
        <v>0</v>
      </c>
      <c r="G151" s="61">
        <v>0</v>
      </c>
      <c r="H151" s="61">
        <f>'[1]2021-2023'!I151</f>
        <v>0</v>
      </c>
      <c r="I151" s="61">
        <v>0</v>
      </c>
      <c r="J151" s="88">
        <v>0</v>
      </c>
      <c r="K151" s="62">
        <v>0</v>
      </c>
      <c r="L151" s="62">
        <v>0</v>
      </c>
    </row>
    <row r="152" spans="1:13" s="198" customFormat="1" x14ac:dyDescent="0.25">
      <c r="A152" s="191" t="s">
        <v>13</v>
      </c>
      <c r="B152" s="192" t="s">
        <v>10</v>
      </c>
      <c r="C152" s="193" t="s">
        <v>114</v>
      </c>
      <c r="D152" s="194" t="s">
        <v>36</v>
      </c>
      <c r="E152" s="195" t="s">
        <v>1</v>
      </c>
      <c r="F152" s="196">
        <f t="shared" si="65"/>
        <v>637213.80470999994</v>
      </c>
      <c r="G152" s="81">
        <f t="shared" ref="G152:K152" si="83">SUM(G153:G157)</f>
        <v>80890.224329999997</v>
      </c>
      <c r="H152" s="81">
        <f t="shared" si="83"/>
        <v>99198.381680000006</v>
      </c>
      <c r="I152" s="81">
        <f t="shared" si="83"/>
        <v>107472.69975999999</v>
      </c>
      <c r="J152" s="81">
        <f t="shared" si="83"/>
        <v>118558.91942000001</v>
      </c>
      <c r="K152" s="197">
        <f t="shared" si="83"/>
        <v>115515.35156</v>
      </c>
      <c r="L152" s="197">
        <f t="shared" ref="L152" si="84">SUM(L153:L157)</f>
        <v>115578.22796000002</v>
      </c>
    </row>
    <row r="153" spans="1:13" s="198" customFormat="1" x14ac:dyDescent="0.25">
      <c r="A153" s="199"/>
      <c r="B153" s="200"/>
      <c r="C153" s="201"/>
      <c r="D153" s="202"/>
      <c r="E153" s="203" t="s">
        <v>2</v>
      </c>
      <c r="F153" s="196">
        <f t="shared" si="65"/>
        <v>0</v>
      </c>
      <c r="G153" s="82">
        <v>0</v>
      </c>
      <c r="H153" s="82">
        <f>'[1]2021-2023'!I153</f>
        <v>0</v>
      </c>
      <c r="I153" s="82">
        <v>0</v>
      </c>
      <c r="J153" s="82">
        <v>0</v>
      </c>
      <c r="K153" s="204">
        <v>0</v>
      </c>
      <c r="L153" s="204">
        <v>0</v>
      </c>
    </row>
    <row r="154" spans="1:13" s="198" customFormat="1" x14ac:dyDescent="0.25">
      <c r="A154" s="199"/>
      <c r="B154" s="200"/>
      <c r="C154" s="201"/>
      <c r="D154" s="202"/>
      <c r="E154" s="205" t="s">
        <v>74</v>
      </c>
      <c r="F154" s="196">
        <f t="shared" si="65"/>
        <v>0</v>
      </c>
      <c r="G154" s="82">
        <v>0</v>
      </c>
      <c r="H154" s="82">
        <f>'[1]2021-2023'!I154</f>
        <v>0</v>
      </c>
      <c r="I154" s="82">
        <v>0</v>
      </c>
      <c r="J154" s="82">
        <v>0</v>
      </c>
      <c r="K154" s="204">
        <v>0</v>
      </c>
      <c r="L154" s="204">
        <v>0</v>
      </c>
    </row>
    <row r="155" spans="1:13" s="198" customFormat="1" ht="30" x14ac:dyDescent="0.25">
      <c r="A155" s="199"/>
      <c r="B155" s="200"/>
      <c r="C155" s="201"/>
      <c r="D155" s="202"/>
      <c r="E155" s="203" t="s">
        <v>3</v>
      </c>
      <c r="F155" s="196">
        <f t="shared" si="65"/>
        <v>0</v>
      </c>
      <c r="G155" s="82">
        <v>0</v>
      </c>
      <c r="H155" s="82">
        <f>'[1]2021-2023'!I155</f>
        <v>0</v>
      </c>
      <c r="I155" s="82">
        <v>0</v>
      </c>
      <c r="J155" s="82">
        <v>0</v>
      </c>
      <c r="K155" s="204">
        <v>0</v>
      </c>
      <c r="L155" s="204">
        <v>0</v>
      </c>
    </row>
    <row r="156" spans="1:13" s="198" customFormat="1" x14ac:dyDescent="0.25">
      <c r="A156" s="199"/>
      <c r="B156" s="200"/>
      <c r="C156" s="201"/>
      <c r="D156" s="202"/>
      <c r="E156" s="203" t="s">
        <v>4</v>
      </c>
      <c r="F156" s="196">
        <f t="shared" si="65"/>
        <v>637213.80470999994</v>
      </c>
      <c r="G156" s="82">
        <f>80890.22433</f>
        <v>80890.224329999997</v>
      </c>
      <c r="H156" s="82">
        <f>'[1]2021-2023'!I156</f>
        <v>99198.381680000006</v>
      </c>
      <c r="I156" s="82">
        <f>107489.26095-24.71069-2.4-23.5-72.11+106.1595</f>
        <v>107472.69975999999</v>
      </c>
      <c r="J156" s="82">
        <f>111916.859+1078.8-5282.897-43.2-2881.78617+12830.687+17.55+21.31848+858.50796+14.58015+28.5</f>
        <v>118558.91942000001</v>
      </c>
      <c r="K156" s="204">
        <f>111945.09-5282.897-43.2-5165.504+12830.687+17.55+22.96212+1144.44772+17.71572+28.5</f>
        <v>115515.35156</v>
      </c>
      <c r="L156" s="204">
        <f>111960.649-5282.897-43.2-5165.504+12830.687+17.55+23.88218+1190.13648+18.4243+28.5</f>
        <v>115578.22796000002</v>
      </c>
      <c r="M156" s="206"/>
    </row>
    <row r="157" spans="1:13" s="198" customFormat="1" ht="30.75" thickBot="1" x14ac:dyDescent="0.3">
      <c r="A157" s="207"/>
      <c r="B157" s="208"/>
      <c r="C157" s="209"/>
      <c r="D157" s="210"/>
      <c r="E157" s="211" t="s">
        <v>5</v>
      </c>
      <c r="F157" s="196">
        <f t="shared" si="65"/>
        <v>0</v>
      </c>
      <c r="G157" s="89">
        <v>0</v>
      </c>
      <c r="H157" s="89">
        <f>'[1]2021-2023'!I157</f>
        <v>0</v>
      </c>
      <c r="I157" s="89">
        <v>0</v>
      </c>
      <c r="J157" s="89">
        <v>0</v>
      </c>
      <c r="K157" s="212">
        <v>0</v>
      </c>
      <c r="L157" s="212">
        <v>0</v>
      </c>
    </row>
    <row r="158" spans="1:13" ht="15.75" thickTop="1" x14ac:dyDescent="0.25">
      <c r="A158" s="102" t="s">
        <v>35</v>
      </c>
      <c r="B158" s="105" t="s">
        <v>67</v>
      </c>
      <c r="C158" s="118"/>
      <c r="D158" s="111" t="s">
        <v>12</v>
      </c>
      <c r="E158" s="16" t="s">
        <v>1</v>
      </c>
      <c r="F158" s="95">
        <f t="shared" si="65"/>
        <v>0</v>
      </c>
      <c r="G158" s="18">
        <f t="shared" ref="G158:K163" si="85">G164</f>
        <v>0</v>
      </c>
      <c r="H158" s="18">
        <f t="shared" si="85"/>
        <v>0</v>
      </c>
      <c r="I158" s="18">
        <f t="shared" si="85"/>
        <v>0</v>
      </c>
      <c r="J158" s="78">
        <f t="shared" si="85"/>
        <v>0</v>
      </c>
      <c r="K158" s="19">
        <f t="shared" si="85"/>
        <v>0</v>
      </c>
      <c r="L158" s="19">
        <f t="shared" ref="L158" si="86">L164</f>
        <v>0</v>
      </c>
    </row>
    <row r="159" spans="1:13" x14ac:dyDescent="0.25">
      <c r="A159" s="103"/>
      <c r="B159" s="106"/>
      <c r="C159" s="119"/>
      <c r="D159" s="112"/>
      <c r="E159" s="20" t="s">
        <v>2</v>
      </c>
      <c r="F159" s="95">
        <f t="shared" si="65"/>
        <v>0</v>
      </c>
      <c r="G159" s="22">
        <f t="shared" ref="G159:G163" si="87">G165</f>
        <v>0</v>
      </c>
      <c r="H159" s="22">
        <f>'[1]2021-2023'!I159</f>
        <v>0</v>
      </c>
      <c r="I159" s="22">
        <f t="shared" si="85"/>
        <v>0</v>
      </c>
      <c r="J159" s="79">
        <f t="shared" si="85"/>
        <v>0</v>
      </c>
      <c r="K159" s="23">
        <f t="shared" si="85"/>
        <v>0</v>
      </c>
      <c r="L159" s="23">
        <f t="shared" ref="L159" si="88">L165</f>
        <v>0</v>
      </c>
    </row>
    <row r="160" spans="1:13" ht="28.5" x14ac:dyDescent="0.25">
      <c r="A160" s="103"/>
      <c r="B160" s="106"/>
      <c r="C160" s="119"/>
      <c r="D160" s="112"/>
      <c r="E160" s="24" t="s">
        <v>73</v>
      </c>
      <c r="F160" s="95">
        <f t="shared" si="65"/>
        <v>0</v>
      </c>
      <c r="G160" s="22">
        <f t="shared" si="87"/>
        <v>0</v>
      </c>
      <c r="H160" s="22">
        <f>'[1]2021-2023'!I160</f>
        <v>0</v>
      </c>
      <c r="I160" s="22">
        <f t="shared" si="85"/>
        <v>0</v>
      </c>
      <c r="J160" s="79">
        <f t="shared" si="85"/>
        <v>0</v>
      </c>
      <c r="K160" s="23">
        <f t="shared" si="85"/>
        <v>0</v>
      </c>
      <c r="L160" s="23">
        <f t="shared" ref="L160" si="89">L166</f>
        <v>0</v>
      </c>
    </row>
    <row r="161" spans="1:12" ht="28.5" x14ac:dyDescent="0.25">
      <c r="A161" s="103"/>
      <c r="B161" s="106"/>
      <c r="C161" s="119"/>
      <c r="D161" s="112"/>
      <c r="E161" s="20" t="s">
        <v>3</v>
      </c>
      <c r="F161" s="95">
        <f t="shared" si="65"/>
        <v>0</v>
      </c>
      <c r="G161" s="22">
        <f t="shared" si="87"/>
        <v>0</v>
      </c>
      <c r="H161" s="22">
        <f>'[1]2021-2023'!I161</f>
        <v>0</v>
      </c>
      <c r="I161" s="22">
        <f t="shared" si="85"/>
        <v>0</v>
      </c>
      <c r="J161" s="79">
        <f t="shared" si="85"/>
        <v>0</v>
      </c>
      <c r="K161" s="23">
        <f t="shared" si="85"/>
        <v>0</v>
      </c>
      <c r="L161" s="23">
        <f t="shared" ref="L161" si="90">L167</f>
        <v>0</v>
      </c>
    </row>
    <row r="162" spans="1:12" ht="28.5" x14ac:dyDescent="0.25">
      <c r="A162" s="103"/>
      <c r="B162" s="106"/>
      <c r="C162" s="119"/>
      <c r="D162" s="112"/>
      <c r="E162" s="20" t="s">
        <v>4</v>
      </c>
      <c r="F162" s="95">
        <f t="shared" si="65"/>
        <v>0</v>
      </c>
      <c r="G162" s="22">
        <f t="shared" si="87"/>
        <v>0</v>
      </c>
      <c r="H162" s="22">
        <f>'[1]2021-2023'!I162</f>
        <v>0</v>
      </c>
      <c r="I162" s="22">
        <f t="shared" si="85"/>
        <v>0</v>
      </c>
      <c r="J162" s="79">
        <f t="shared" si="85"/>
        <v>0</v>
      </c>
      <c r="K162" s="23">
        <f t="shared" si="85"/>
        <v>0</v>
      </c>
      <c r="L162" s="23">
        <f t="shared" ref="L162" si="91">L168</f>
        <v>0</v>
      </c>
    </row>
    <row r="163" spans="1:12" ht="29.25" thickBot="1" x14ac:dyDescent="0.3">
      <c r="A163" s="117"/>
      <c r="B163" s="116"/>
      <c r="C163" s="120"/>
      <c r="D163" s="114"/>
      <c r="E163" s="25" t="s">
        <v>5</v>
      </c>
      <c r="F163" s="95">
        <f t="shared" si="65"/>
        <v>0</v>
      </c>
      <c r="G163" s="27">
        <f t="shared" si="87"/>
        <v>0</v>
      </c>
      <c r="H163" s="27">
        <f>'[1]2021-2023'!I163</f>
        <v>0</v>
      </c>
      <c r="I163" s="27">
        <f t="shared" si="85"/>
        <v>0</v>
      </c>
      <c r="J163" s="80">
        <f t="shared" si="85"/>
        <v>0</v>
      </c>
      <c r="K163" s="28">
        <f t="shared" si="85"/>
        <v>0</v>
      </c>
      <c r="L163" s="28">
        <f t="shared" ref="L163" si="92">L169</f>
        <v>0</v>
      </c>
    </row>
    <row r="164" spans="1:12" x14ac:dyDescent="0.25">
      <c r="A164" s="96" t="s">
        <v>88</v>
      </c>
      <c r="B164" s="99" t="s">
        <v>70</v>
      </c>
      <c r="C164" s="124"/>
      <c r="D164" s="139" t="s">
        <v>12</v>
      </c>
      <c r="E164" s="29" t="s">
        <v>1</v>
      </c>
      <c r="F164" s="94">
        <f t="shared" si="65"/>
        <v>0</v>
      </c>
      <c r="G164" s="31">
        <f t="shared" ref="G164:I164" si="93">SUM(G165:G169)</f>
        <v>0</v>
      </c>
      <c r="H164" s="31">
        <f>'[1]2021-2023'!I164</f>
        <v>0</v>
      </c>
      <c r="I164" s="31">
        <f t="shared" si="93"/>
        <v>0</v>
      </c>
      <c r="J164" s="81">
        <f t="shared" ref="J164:K164" si="94">SUM(J165:J169)</f>
        <v>0</v>
      </c>
      <c r="K164" s="32">
        <f t="shared" si="94"/>
        <v>0</v>
      </c>
      <c r="L164" s="32">
        <f t="shared" ref="L164" si="95">SUM(L165:L169)</f>
        <v>0</v>
      </c>
    </row>
    <row r="165" spans="1:12" x14ac:dyDescent="0.25">
      <c r="A165" s="97"/>
      <c r="B165" s="100"/>
      <c r="C165" s="125"/>
      <c r="D165" s="140"/>
      <c r="E165" s="33" t="s">
        <v>2</v>
      </c>
      <c r="F165" s="94">
        <f t="shared" si="65"/>
        <v>0</v>
      </c>
      <c r="G165" s="35">
        <v>0</v>
      </c>
      <c r="H165" s="35">
        <f>'[1]2021-2023'!I165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2" x14ac:dyDescent="0.25">
      <c r="A166" s="97"/>
      <c r="B166" s="100"/>
      <c r="C166" s="125"/>
      <c r="D166" s="140"/>
      <c r="E166" s="37" t="s">
        <v>73</v>
      </c>
      <c r="F166" s="94">
        <f t="shared" si="65"/>
        <v>0</v>
      </c>
      <c r="G166" s="35">
        <v>0</v>
      </c>
      <c r="H166" s="35">
        <f>'[1]2021-2023'!I166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2" ht="30" x14ac:dyDescent="0.25">
      <c r="A167" s="97"/>
      <c r="B167" s="100"/>
      <c r="C167" s="125"/>
      <c r="D167" s="140"/>
      <c r="E167" s="33" t="s">
        <v>3</v>
      </c>
      <c r="F167" s="94">
        <f t="shared" si="65"/>
        <v>0</v>
      </c>
      <c r="G167" s="35">
        <v>0</v>
      </c>
      <c r="H167" s="35">
        <f>'[1]2021-2023'!I167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2" x14ac:dyDescent="0.25">
      <c r="A168" s="97"/>
      <c r="B168" s="100"/>
      <c r="C168" s="125"/>
      <c r="D168" s="140"/>
      <c r="E168" s="33" t="s">
        <v>4</v>
      </c>
      <c r="F168" s="94">
        <f t="shared" si="65"/>
        <v>0</v>
      </c>
      <c r="G168" s="35">
        <v>0</v>
      </c>
      <c r="H168" s="35">
        <f>'[1]2021-2023'!I168</f>
        <v>0</v>
      </c>
      <c r="I168" s="35">
        <v>0</v>
      </c>
      <c r="J168" s="82">
        <v>0</v>
      </c>
      <c r="K168" s="36">
        <v>0</v>
      </c>
      <c r="L168" s="36">
        <v>0</v>
      </c>
    </row>
    <row r="169" spans="1:12" ht="30.75" thickBot="1" x14ac:dyDescent="0.3">
      <c r="A169" s="98"/>
      <c r="B169" s="101"/>
      <c r="C169" s="172"/>
      <c r="D169" s="162"/>
      <c r="E169" s="10" t="s">
        <v>5</v>
      </c>
      <c r="F169" s="94">
        <f t="shared" si="65"/>
        <v>0</v>
      </c>
      <c r="G169" s="64">
        <v>0</v>
      </c>
      <c r="H169" s="64">
        <f>'[1]2021-2023'!I169</f>
        <v>0</v>
      </c>
      <c r="I169" s="64">
        <v>0</v>
      </c>
      <c r="J169" s="89">
        <v>0</v>
      </c>
      <c r="K169" s="65">
        <v>0</v>
      </c>
      <c r="L169" s="65">
        <v>0</v>
      </c>
    </row>
    <row r="170" spans="1:12" ht="15.75" thickTop="1" x14ac:dyDescent="0.25">
      <c r="A170" s="102" t="s">
        <v>18</v>
      </c>
      <c r="B170" s="105" t="s">
        <v>38</v>
      </c>
      <c r="C170" s="108" t="s">
        <v>114</v>
      </c>
      <c r="D170" s="111" t="s">
        <v>117</v>
      </c>
      <c r="E170" s="16" t="s">
        <v>1</v>
      </c>
      <c r="F170" s="95">
        <f t="shared" si="65"/>
        <v>192327.6477</v>
      </c>
      <c r="G170" s="18">
        <f t="shared" ref="G170:K175" si="96">SUM(G176,G182)</f>
        <v>27116.2212</v>
      </c>
      <c r="H170" s="18">
        <f t="shared" si="96"/>
        <v>40222.550999999999</v>
      </c>
      <c r="I170" s="18">
        <f t="shared" si="96"/>
        <v>40274.85</v>
      </c>
      <c r="J170" s="78">
        <f t="shared" si="96"/>
        <v>36329.845500000003</v>
      </c>
      <c r="K170" s="19">
        <f t="shared" si="96"/>
        <v>24192.09</v>
      </c>
      <c r="L170" s="19">
        <f t="shared" ref="L170" si="97">SUM(L176,L182)</f>
        <v>24192.09</v>
      </c>
    </row>
    <row r="171" spans="1:12" x14ac:dyDescent="0.25">
      <c r="A171" s="103"/>
      <c r="B171" s="106"/>
      <c r="C171" s="109"/>
      <c r="D171" s="112"/>
      <c r="E171" s="20" t="s">
        <v>2</v>
      </c>
      <c r="F171" s="95">
        <f t="shared" si="65"/>
        <v>188845.82849999997</v>
      </c>
      <c r="G171" s="22">
        <f t="shared" ref="G171:G175" si="98">SUM(G177,G183)</f>
        <v>23634.401999999998</v>
      </c>
      <c r="H171" s="22">
        <f>'[1]2021-2023'!I171</f>
        <v>40222.550999999999</v>
      </c>
      <c r="I171" s="22">
        <f t="shared" si="96"/>
        <v>40274.85</v>
      </c>
      <c r="J171" s="79">
        <f t="shared" si="96"/>
        <v>36329.845500000003</v>
      </c>
      <c r="K171" s="23">
        <f t="shared" si="96"/>
        <v>24192.09</v>
      </c>
      <c r="L171" s="23">
        <f t="shared" ref="L171" si="99">SUM(L177,L183)</f>
        <v>24192.09</v>
      </c>
    </row>
    <row r="172" spans="1:12" ht="28.5" x14ac:dyDescent="0.25">
      <c r="A172" s="103"/>
      <c r="B172" s="106"/>
      <c r="C172" s="109"/>
      <c r="D172" s="112"/>
      <c r="E172" s="24" t="s">
        <v>74</v>
      </c>
      <c r="F172" s="95">
        <f t="shared" si="65"/>
        <v>0</v>
      </c>
      <c r="G172" s="22">
        <f t="shared" si="98"/>
        <v>0</v>
      </c>
      <c r="H172" s="22">
        <f>'[1]2021-2023'!I172</f>
        <v>0</v>
      </c>
      <c r="I172" s="22">
        <f t="shared" si="96"/>
        <v>0</v>
      </c>
      <c r="J172" s="79">
        <f t="shared" si="96"/>
        <v>0</v>
      </c>
      <c r="K172" s="23">
        <f t="shared" si="96"/>
        <v>0</v>
      </c>
      <c r="L172" s="23">
        <f t="shared" ref="L172" si="100">SUM(L178,L184)</f>
        <v>0</v>
      </c>
    </row>
    <row r="173" spans="1:12" ht="28.5" x14ac:dyDescent="0.25">
      <c r="A173" s="103"/>
      <c r="B173" s="106"/>
      <c r="C173" s="109"/>
      <c r="D173" s="112"/>
      <c r="E173" s="20" t="s">
        <v>3</v>
      </c>
      <c r="F173" s="95">
        <f t="shared" si="65"/>
        <v>0</v>
      </c>
      <c r="G173" s="22">
        <f t="shared" si="98"/>
        <v>0</v>
      </c>
      <c r="H173" s="22">
        <f>'[1]2021-2023'!I173</f>
        <v>0</v>
      </c>
      <c r="I173" s="22">
        <f t="shared" si="96"/>
        <v>0</v>
      </c>
      <c r="J173" s="79">
        <f t="shared" si="96"/>
        <v>0</v>
      </c>
      <c r="K173" s="23">
        <f t="shared" si="96"/>
        <v>0</v>
      </c>
      <c r="L173" s="23">
        <f t="shared" ref="L173" si="101">SUM(L179,L185)</f>
        <v>0</v>
      </c>
    </row>
    <row r="174" spans="1:12" ht="28.5" x14ac:dyDescent="0.25">
      <c r="A174" s="103"/>
      <c r="B174" s="106"/>
      <c r="C174" s="109"/>
      <c r="D174" s="112"/>
      <c r="E174" s="20" t="s">
        <v>4</v>
      </c>
      <c r="F174" s="95">
        <f t="shared" si="65"/>
        <v>3481.8191999999999</v>
      </c>
      <c r="G174" s="22">
        <f t="shared" si="98"/>
        <v>3481.8191999999999</v>
      </c>
      <c r="H174" s="22">
        <f>'[1]2021-2023'!I174</f>
        <v>0</v>
      </c>
      <c r="I174" s="22">
        <f t="shared" si="96"/>
        <v>0</v>
      </c>
      <c r="J174" s="79">
        <f t="shared" si="96"/>
        <v>0</v>
      </c>
      <c r="K174" s="23">
        <f t="shared" si="96"/>
        <v>0</v>
      </c>
      <c r="L174" s="23">
        <f t="shared" ref="L174" si="102">SUM(L180,L186)</f>
        <v>0</v>
      </c>
    </row>
    <row r="175" spans="1:12" ht="29.25" thickBot="1" x14ac:dyDescent="0.3">
      <c r="A175" s="117"/>
      <c r="B175" s="116"/>
      <c r="C175" s="143"/>
      <c r="D175" s="114"/>
      <c r="E175" s="25" t="s">
        <v>5</v>
      </c>
      <c r="F175" s="95">
        <f t="shared" si="65"/>
        <v>0</v>
      </c>
      <c r="G175" s="27">
        <f t="shared" si="98"/>
        <v>0</v>
      </c>
      <c r="H175" s="27">
        <f>'[1]2021-2023'!I175</f>
        <v>0</v>
      </c>
      <c r="I175" s="27">
        <f t="shared" si="96"/>
        <v>0</v>
      </c>
      <c r="J175" s="80">
        <f t="shared" si="96"/>
        <v>0</v>
      </c>
      <c r="K175" s="28">
        <f t="shared" si="96"/>
        <v>0</v>
      </c>
      <c r="L175" s="28">
        <f t="shared" ref="L175" si="103">SUM(L181,L187)</f>
        <v>0</v>
      </c>
    </row>
    <row r="176" spans="1:12" x14ac:dyDescent="0.25">
      <c r="A176" s="96" t="s">
        <v>75</v>
      </c>
      <c r="B176" s="99" t="s">
        <v>38</v>
      </c>
      <c r="C176" s="144" t="s">
        <v>114</v>
      </c>
      <c r="D176" s="139" t="s">
        <v>117</v>
      </c>
      <c r="E176" s="29" t="s">
        <v>1</v>
      </c>
      <c r="F176" s="94">
        <f t="shared" si="65"/>
        <v>186945.55049999998</v>
      </c>
      <c r="G176" s="31">
        <f t="shared" ref="G176:K176" si="104">SUM(G177:G181)</f>
        <v>23634.401999999998</v>
      </c>
      <c r="H176" s="31">
        <f t="shared" si="104"/>
        <v>38322.273000000001</v>
      </c>
      <c r="I176" s="31">
        <f t="shared" si="104"/>
        <v>40274.85</v>
      </c>
      <c r="J176" s="81">
        <f t="shared" si="104"/>
        <v>36329.845500000003</v>
      </c>
      <c r="K176" s="32">
        <f t="shared" si="104"/>
        <v>24192.09</v>
      </c>
      <c r="L176" s="32">
        <f t="shared" ref="L176" si="105">SUM(L177:L181)</f>
        <v>24192.09</v>
      </c>
    </row>
    <row r="177" spans="1:12" x14ac:dyDescent="0.25">
      <c r="A177" s="97"/>
      <c r="B177" s="100"/>
      <c r="C177" s="145"/>
      <c r="D177" s="140"/>
      <c r="E177" s="33" t="s">
        <v>2</v>
      </c>
      <c r="F177" s="94">
        <f t="shared" si="65"/>
        <v>186945.55049999998</v>
      </c>
      <c r="G177" s="35">
        <v>23634.401999999998</v>
      </c>
      <c r="H177" s="35">
        <f>'[1]2021-2023'!I177</f>
        <v>38322.273000000001</v>
      </c>
      <c r="I177" s="35">
        <v>40274.85</v>
      </c>
      <c r="J177" s="82">
        <v>36329.845500000003</v>
      </c>
      <c r="K177" s="36">
        <v>24192.09</v>
      </c>
      <c r="L177" s="36">
        <v>24192.09</v>
      </c>
    </row>
    <row r="178" spans="1:12" x14ac:dyDescent="0.25">
      <c r="A178" s="97"/>
      <c r="B178" s="100"/>
      <c r="C178" s="145"/>
      <c r="D178" s="140"/>
      <c r="E178" s="37" t="s">
        <v>74</v>
      </c>
      <c r="F178" s="94">
        <f t="shared" si="65"/>
        <v>0</v>
      </c>
      <c r="G178" s="35">
        <v>0</v>
      </c>
      <c r="H178" s="35">
        <f>'[1]2021-2023'!I178</f>
        <v>0</v>
      </c>
      <c r="I178" s="35">
        <v>0</v>
      </c>
      <c r="J178" s="82">
        <v>0</v>
      </c>
      <c r="K178" s="36">
        <v>0</v>
      </c>
      <c r="L178" s="36">
        <v>0</v>
      </c>
    </row>
    <row r="179" spans="1:12" ht="30" x14ac:dyDescent="0.25">
      <c r="A179" s="97"/>
      <c r="B179" s="100"/>
      <c r="C179" s="145"/>
      <c r="D179" s="140"/>
      <c r="E179" s="33" t="s">
        <v>3</v>
      </c>
      <c r="F179" s="94">
        <f t="shared" si="65"/>
        <v>0</v>
      </c>
      <c r="G179" s="35">
        <v>0</v>
      </c>
      <c r="H179" s="35">
        <f>'[1]2021-2023'!I179</f>
        <v>0</v>
      </c>
      <c r="I179" s="35">
        <v>0</v>
      </c>
      <c r="J179" s="82">
        <v>0</v>
      </c>
      <c r="K179" s="36">
        <v>0</v>
      </c>
      <c r="L179" s="36">
        <v>0</v>
      </c>
    </row>
    <row r="180" spans="1:12" x14ac:dyDescent="0.25">
      <c r="A180" s="97"/>
      <c r="B180" s="100"/>
      <c r="C180" s="145"/>
      <c r="D180" s="140"/>
      <c r="E180" s="33" t="s">
        <v>4</v>
      </c>
      <c r="F180" s="94">
        <f t="shared" si="65"/>
        <v>0</v>
      </c>
      <c r="G180" s="35">
        <v>0</v>
      </c>
      <c r="H180" s="35">
        <f>'[1]2021-2023'!I180</f>
        <v>0</v>
      </c>
      <c r="I180" s="35">
        <v>0</v>
      </c>
      <c r="J180" s="82">
        <v>0</v>
      </c>
      <c r="K180" s="36">
        <v>0</v>
      </c>
      <c r="L180" s="36">
        <v>0</v>
      </c>
    </row>
    <row r="181" spans="1:12" ht="30.75" thickBot="1" x14ac:dyDescent="0.3">
      <c r="A181" s="161"/>
      <c r="B181" s="163"/>
      <c r="C181" s="168"/>
      <c r="D181" s="174"/>
      <c r="E181" s="59" t="s">
        <v>5</v>
      </c>
      <c r="F181" s="94">
        <f t="shared" ref="F181:F244" si="106">SUM(G181:L181)</f>
        <v>0</v>
      </c>
      <c r="G181" s="61">
        <v>0</v>
      </c>
      <c r="H181" s="61">
        <f>'[1]2021-2023'!I181</f>
        <v>0</v>
      </c>
      <c r="I181" s="61">
        <v>0</v>
      </c>
      <c r="J181" s="88">
        <v>0</v>
      </c>
      <c r="K181" s="62">
        <v>0</v>
      </c>
      <c r="L181" s="62">
        <v>0</v>
      </c>
    </row>
    <row r="182" spans="1:12" x14ac:dyDescent="0.25">
      <c r="A182" s="96" t="s">
        <v>98</v>
      </c>
      <c r="B182" s="99" t="s">
        <v>76</v>
      </c>
      <c r="C182" s="124" t="s">
        <v>110</v>
      </c>
      <c r="D182" s="139" t="s">
        <v>12</v>
      </c>
      <c r="E182" s="29" t="s">
        <v>1</v>
      </c>
      <c r="F182" s="94">
        <f t="shared" si="106"/>
        <v>5382.0972000000002</v>
      </c>
      <c r="G182" s="31">
        <f t="shared" ref="G182:K182" si="107">SUM(G183:G187)</f>
        <v>3481.8191999999999</v>
      </c>
      <c r="H182" s="31">
        <f t="shared" si="107"/>
        <v>1900.278</v>
      </c>
      <c r="I182" s="31">
        <f t="shared" si="107"/>
        <v>0</v>
      </c>
      <c r="J182" s="81">
        <f t="shared" si="107"/>
        <v>0</v>
      </c>
      <c r="K182" s="32">
        <f t="shared" si="107"/>
        <v>0</v>
      </c>
      <c r="L182" s="32">
        <f t="shared" ref="L182" si="108">SUM(L183:L187)</f>
        <v>0</v>
      </c>
    </row>
    <row r="183" spans="1:12" x14ac:dyDescent="0.25">
      <c r="A183" s="97"/>
      <c r="B183" s="100"/>
      <c r="C183" s="125"/>
      <c r="D183" s="140"/>
      <c r="E183" s="33" t="s">
        <v>2</v>
      </c>
      <c r="F183" s="94">
        <f t="shared" si="106"/>
        <v>1900.278</v>
      </c>
      <c r="G183" s="35">
        <v>0</v>
      </c>
      <c r="H183" s="35">
        <f>'[1]2021-2023'!I183</f>
        <v>1900.278</v>
      </c>
      <c r="I183" s="35">
        <v>0</v>
      </c>
      <c r="J183" s="82">
        <v>0</v>
      </c>
      <c r="K183" s="36"/>
      <c r="L183" s="36">
        <v>0</v>
      </c>
    </row>
    <row r="184" spans="1:12" x14ac:dyDescent="0.25">
      <c r="A184" s="97"/>
      <c r="B184" s="100"/>
      <c r="C184" s="125"/>
      <c r="D184" s="140"/>
      <c r="E184" s="37" t="s">
        <v>74</v>
      </c>
      <c r="F184" s="94">
        <f t="shared" si="106"/>
        <v>0</v>
      </c>
      <c r="G184" s="35">
        <v>0</v>
      </c>
      <c r="H184" s="35">
        <f>'[1]2021-2023'!I184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30" x14ac:dyDescent="0.25">
      <c r="A185" s="97"/>
      <c r="B185" s="100"/>
      <c r="C185" s="125"/>
      <c r="D185" s="140"/>
      <c r="E185" s="33" t="s">
        <v>3</v>
      </c>
      <c r="F185" s="94">
        <f t="shared" si="106"/>
        <v>0</v>
      </c>
      <c r="G185" s="35">
        <v>0</v>
      </c>
      <c r="H185" s="35">
        <f>'[1]2021-2023'!I185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25">
      <c r="A186" s="97"/>
      <c r="B186" s="100"/>
      <c r="C186" s="125"/>
      <c r="D186" s="140"/>
      <c r="E186" s="33" t="s">
        <v>4</v>
      </c>
      <c r="F186" s="94">
        <f t="shared" si="106"/>
        <v>3481.8191999999999</v>
      </c>
      <c r="G186" s="35">
        <v>3481.8191999999999</v>
      </c>
      <c r="H186" s="35">
        <f>'[1]2021-2023'!I186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30.75" thickBot="1" x14ac:dyDescent="0.3">
      <c r="A187" s="98"/>
      <c r="B187" s="101"/>
      <c r="C187" s="172"/>
      <c r="D187" s="162"/>
      <c r="E187" s="10" t="s">
        <v>5</v>
      </c>
      <c r="F187" s="94">
        <f t="shared" si="106"/>
        <v>0</v>
      </c>
      <c r="G187" s="64">
        <v>0</v>
      </c>
      <c r="H187" s="64">
        <f>'[1]2021-2023'!I187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.75" thickTop="1" x14ac:dyDescent="0.25">
      <c r="A188" s="102">
        <v>7</v>
      </c>
      <c r="B188" s="105" t="s">
        <v>82</v>
      </c>
      <c r="C188" s="108">
        <v>2022</v>
      </c>
      <c r="D188" s="111" t="s">
        <v>101</v>
      </c>
      <c r="E188" s="16" t="s">
        <v>1</v>
      </c>
      <c r="F188" s="95">
        <f t="shared" si="106"/>
        <v>19062.923630000001</v>
      </c>
      <c r="G188" s="18">
        <f t="shared" ref="G188:K188" si="109">SUM(G189:G193)</f>
        <v>19062.923630000001</v>
      </c>
      <c r="H188" s="18">
        <f t="shared" si="109"/>
        <v>0</v>
      </c>
      <c r="I188" s="18">
        <f t="shared" si="109"/>
        <v>0</v>
      </c>
      <c r="J188" s="78">
        <f t="shared" si="109"/>
        <v>0</v>
      </c>
      <c r="K188" s="19">
        <f t="shared" si="109"/>
        <v>0</v>
      </c>
      <c r="L188" s="19">
        <f t="shared" ref="L188" si="110">SUM(L189:L193)</f>
        <v>0</v>
      </c>
    </row>
    <row r="189" spans="1:12" x14ac:dyDescent="0.25">
      <c r="A189" s="103"/>
      <c r="B189" s="106"/>
      <c r="C189" s="109"/>
      <c r="D189" s="112"/>
      <c r="E189" s="20" t="s">
        <v>2</v>
      </c>
      <c r="F189" s="95">
        <f t="shared" si="106"/>
        <v>0</v>
      </c>
      <c r="G189" s="22">
        <v>0</v>
      </c>
      <c r="H189" s="22">
        <f>'[1]2021-2023'!I189</f>
        <v>0</v>
      </c>
      <c r="I189" s="22">
        <v>0</v>
      </c>
      <c r="J189" s="79">
        <v>0</v>
      </c>
      <c r="K189" s="23">
        <v>0</v>
      </c>
      <c r="L189" s="23">
        <v>0</v>
      </c>
    </row>
    <row r="190" spans="1:12" ht="28.5" x14ac:dyDescent="0.25">
      <c r="A190" s="103"/>
      <c r="B190" s="106"/>
      <c r="C190" s="109"/>
      <c r="D190" s="112"/>
      <c r="E190" s="24" t="s">
        <v>73</v>
      </c>
      <c r="F190" s="95">
        <f t="shared" si="106"/>
        <v>0</v>
      </c>
      <c r="G190" s="22">
        <v>0</v>
      </c>
      <c r="H190" s="22">
        <f>'[1]2021-2023'!I190</f>
        <v>0</v>
      </c>
      <c r="I190" s="22">
        <v>0</v>
      </c>
      <c r="J190" s="79">
        <v>0</v>
      </c>
      <c r="K190" s="23">
        <v>0</v>
      </c>
      <c r="L190" s="23">
        <v>0</v>
      </c>
    </row>
    <row r="191" spans="1:12" ht="28.5" x14ac:dyDescent="0.25">
      <c r="A191" s="103"/>
      <c r="B191" s="106"/>
      <c r="C191" s="109"/>
      <c r="D191" s="112"/>
      <c r="E191" s="20" t="s">
        <v>3</v>
      </c>
      <c r="F191" s="95">
        <f t="shared" si="106"/>
        <v>4761.7303999999995</v>
      </c>
      <c r="G191" s="22">
        <f>12705.51593-7943.78553</f>
        <v>4761.7303999999995</v>
      </c>
      <c r="H191" s="22">
        <f>'[1]2021-2023'!I191</f>
        <v>0</v>
      </c>
      <c r="I191" s="22">
        <v>0</v>
      </c>
      <c r="J191" s="79">
        <v>0</v>
      </c>
      <c r="K191" s="23">
        <v>0</v>
      </c>
      <c r="L191" s="23">
        <v>0</v>
      </c>
    </row>
    <row r="192" spans="1:12" ht="28.5" x14ac:dyDescent="0.25">
      <c r="A192" s="103"/>
      <c r="B192" s="106"/>
      <c r="C192" s="109"/>
      <c r="D192" s="112"/>
      <c r="E192" s="20" t="s">
        <v>4</v>
      </c>
      <c r="F192" s="95">
        <f t="shared" si="106"/>
        <v>14301.193230000001</v>
      </c>
      <c r="G192" s="22">
        <f>668.71137+13632.48186</f>
        <v>14301.193230000001</v>
      </c>
      <c r="H192" s="22">
        <f>'[1]2021-2023'!I192</f>
        <v>0</v>
      </c>
      <c r="I192" s="22">
        <v>0</v>
      </c>
      <c r="J192" s="79">
        <v>0</v>
      </c>
      <c r="K192" s="23">
        <v>0</v>
      </c>
      <c r="L192" s="23">
        <v>0</v>
      </c>
    </row>
    <row r="193" spans="1:12" ht="29.25" thickBot="1" x14ac:dyDescent="0.3">
      <c r="A193" s="104"/>
      <c r="B193" s="107"/>
      <c r="C193" s="110"/>
      <c r="D193" s="113"/>
      <c r="E193" s="70" t="s">
        <v>5</v>
      </c>
      <c r="F193" s="95">
        <f t="shared" si="106"/>
        <v>0</v>
      </c>
      <c r="G193" s="71">
        <v>0</v>
      </c>
      <c r="H193" s="71">
        <f>'[1]2021-2023'!I193</f>
        <v>0</v>
      </c>
      <c r="I193" s="71">
        <v>0</v>
      </c>
      <c r="J193" s="91">
        <v>0</v>
      </c>
      <c r="K193" s="72">
        <v>0</v>
      </c>
      <c r="L193" s="72">
        <v>0</v>
      </c>
    </row>
    <row r="194" spans="1:12" ht="15.75" thickTop="1" x14ac:dyDescent="0.25">
      <c r="A194" s="102" t="s">
        <v>89</v>
      </c>
      <c r="B194" s="105" t="s">
        <v>50</v>
      </c>
      <c r="C194" s="118"/>
      <c r="D194" s="111" t="s">
        <v>12</v>
      </c>
      <c r="E194" s="16" t="s">
        <v>1</v>
      </c>
      <c r="F194" s="95">
        <f t="shared" si="106"/>
        <v>0</v>
      </c>
      <c r="G194" s="18">
        <f t="shared" ref="G194:G199" si="111">SUM(G200,G224)</f>
        <v>0</v>
      </c>
      <c r="H194" s="18">
        <f>'[1]2021-2023'!I194</f>
        <v>0</v>
      </c>
      <c r="I194" s="18">
        <f t="shared" ref="I194:L199" si="112">SUM(I200,I224)</f>
        <v>0</v>
      </c>
      <c r="J194" s="78">
        <f t="shared" si="112"/>
        <v>0</v>
      </c>
      <c r="K194" s="19">
        <f t="shared" si="112"/>
        <v>0</v>
      </c>
      <c r="L194" s="19">
        <f t="shared" si="112"/>
        <v>0</v>
      </c>
    </row>
    <row r="195" spans="1:12" x14ac:dyDescent="0.25">
      <c r="A195" s="103"/>
      <c r="B195" s="106"/>
      <c r="C195" s="119"/>
      <c r="D195" s="112"/>
      <c r="E195" s="20" t="s">
        <v>2</v>
      </c>
      <c r="F195" s="95">
        <f t="shared" si="106"/>
        <v>0</v>
      </c>
      <c r="G195" s="22">
        <f t="shared" si="111"/>
        <v>0</v>
      </c>
      <c r="H195" s="22">
        <f>'[1]2021-2023'!I195</f>
        <v>0</v>
      </c>
      <c r="I195" s="22">
        <f t="shared" si="112"/>
        <v>0</v>
      </c>
      <c r="J195" s="79">
        <f t="shared" si="112"/>
        <v>0</v>
      </c>
      <c r="K195" s="23">
        <f t="shared" si="112"/>
        <v>0</v>
      </c>
      <c r="L195" s="23">
        <f t="shared" si="112"/>
        <v>0</v>
      </c>
    </row>
    <row r="196" spans="1:12" ht="28.5" x14ac:dyDescent="0.25">
      <c r="A196" s="103"/>
      <c r="B196" s="106"/>
      <c r="C196" s="119"/>
      <c r="D196" s="112"/>
      <c r="E196" s="24" t="s">
        <v>73</v>
      </c>
      <c r="F196" s="95">
        <f t="shared" si="106"/>
        <v>0</v>
      </c>
      <c r="G196" s="22">
        <f t="shared" si="111"/>
        <v>0</v>
      </c>
      <c r="H196" s="22">
        <f>'[1]2021-2023'!I196</f>
        <v>0</v>
      </c>
      <c r="I196" s="22">
        <f t="shared" si="112"/>
        <v>0</v>
      </c>
      <c r="J196" s="79">
        <f t="shared" si="112"/>
        <v>0</v>
      </c>
      <c r="K196" s="23">
        <f t="shared" si="112"/>
        <v>0</v>
      </c>
      <c r="L196" s="23">
        <f t="shared" si="112"/>
        <v>0</v>
      </c>
    </row>
    <row r="197" spans="1:12" ht="28.5" x14ac:dyDescent="0.25">
      <c r="A197" s="103"/>
      <c r="B197" s="106"/>
      <c r="C197" s="119"/>
      <c r="D197" s="112"/>
      <c r="E197" s="20" t="s">
        <v>3</v>
      </c>
      <c r="F197" s="95">
        <f t="shared" si="106"/>
        <v>0</v>
      </c>
      <c r="G197" s="22">
        <f t="shared" si="111"/>
        <v>0</v>
      </c>
      <c r="H197" s="22">
        <f>'[1]2021-2023'!I197</f>
        <v>0</v>
      </c>
      <c r="I197" s="22">
        <f t="shared" si="112"/>
        <v>0</v>
      </c>
      <c r="J197" s="79">
        <f t="shared" si="112"/>
        <v>0</v>
      </c>
      <c r="K197" s="23">
        <f t="shared" si="112"/>
        <v>0</v>
      </c>
      <c r="L197" s="23">
        <f t="shared" si="112"/>
        <v>0</v>
      </c>
    </row>
    <row r="198" spans="1:12" ht="28.5" x14ac:dyDescent="0.25">
      <c r="A198" s="103"/>
      <c r="B198" s="106"/>
      <c r="C198" s="119"/>
      <c r="D198" s="112"/>
      <c r="E198" s="20" t="s">
        <v>4</v>
      </c>
      <c r="F198" s="95">
        <f t="shared" si="106"/>
        <v>0</v>
      </c>
      <c r="G198" s="22">
        <f t="shared" si="111"/>
        <v>0</v>
      </c>
      <c r="H198" s="22">
        <f>'[1]2021-2023'!I198</f>
        <v>0</v>
      </c>
      <c r="I198" s="22">
        <f t="shared" si="112"/>
        <v>0</v>
      </c>
      <c r="J198" s="79">
        <f t="shared" si="112"/>
        <v>0</v>
      </c>
      <c r="K198" s="23">
        <f t="shared" si="112"/>
        <v>0</v>
      </c>
      <c r="L198" s="23">
        <f t="shared" si="112"/>
        <v>0</v>
      </c>
    </row>
    <row r="199" spans="1:12" ht="29.25" thickBot="1" x14ac:dyDescent="0.3">
      <c r="A199" s="117"/>
      <c r="B199" s="116"/>
      <c r="C199" s="120"/>
      <c r="D199" s="114"/>
      <c r="E199" s="25" t="s">
        <v>5</v>
      </c>
      <c r="F199" s="95">
        <f t="shared" si="106"/>
        <v>0</v>
      </c>
      <c r="G199" s="27">
        <f t="shared" si="111"/>
        <v>0</v>
      </c>
      <c r="H199" s="27">
        <f>'[1]2021-2023'!I199</f>
        <v>0</v>
      </c>
      <c r="I199" s="27">
        <f t="shared" si="112"/>
        <v>0</v>
      </c>
      <c r="J199" s="80">
        <f t="shared" si="112"/>
        <v>0</v>
      </c>
      <c r="K199" s="28">
        <f t="shared" si="112"/>
        <v>0</v>
      </c>
      <c r="L199" s="28">
        <f t="shared" si="112"/>
        <v>0</v>
      </c>
    </row>
    <row r="200" spans="1:12" x14ac:dyDescent="0.25">
      <c r="A200" s="154" t="s">
        <v>90</v>
      </c>
      <c r="B200" s="156" t="s">
        <v>49</v>
      </c>
      <c r="C200" s="124"/>
      <c r="D200" s="127" t="s">
        <v>71</v>
      </c>
      <c r="E200" s="29" t="s">
        <v>1</v>
      </c>
      <c r="F200" s="94">
        <f t="shared" si="106"/>
        <v>0</v>
      </c>
      <c r="G200" s="31">
        <f t="shared" ref="G200:K205" si="113">SUM(G206,G212,G218)</f>
        <v>0</v>
      </c>
      <c r="H200" s="31">
        <f>'[1]2021-2023'!I200</f>
        <v>0</v>
      </c>
      <c r="I200" s="31">
        <f t="shared" si="113"/>
        <v>0</v>
      </c>
      <c r="J200" s="81">
        <f t="shared" si="113"/>
        <v>0</v>
      </c>
      <c r="K200" s="32">
        <f t="shared" si="113"/>
        <v>0</v>
      </c>
      <c r="L200" s="32">
        <f t="shared" ref="L200" si="114">SUM(L206,L212,L218)</f>
        <v>0</v>
      </c>
    </row>
    <row r="201" spans="1:12" x14ac:dyDescent="0.25">
      <c r="A201" s="155"/>
      <c r="B201" s="157"/>
      <c r="C201" s="125"/>
      <c r="D201" s="128"/>
      <c r="E201" s="33" t="s">
        <v>2</v>
      </c>
      <c r="F201" s="94">
        <f t="shared" si="106"/>
        <v>0</v>
      </c>
      <c r="G201" s="35">
        <f t="shared" ref="G201:G205" si="115">SUM(G207,G213,G219)</f>
        <v>0</v>
      </c>
      <c r="H201" s="35">
        <f>'[1]2021-2023'!I201</f>
        <v>0</v>
      </c>
      <c r="I201" s="35">
        <f t="shared" si="113"/>
        <v>0</v>
      </c>
      <c r="J201" s="82">
        <f t="shared" si="113"/>
        <v>0</v>
      </c>
      <c r="K201" s="36">
        <f t="shared" si="113"/>
        <v>0</v>
      </c>
      <c r="L201" s="36">
        <f t="shared" ref="L201" si="116">SUM(L207,L213,L219)</f>
        <v>0</v>
      </c>
    </row>
    <row r="202" spans="1:12" x14ac:dyDescent="0.25">
      <c r="A202" s="155"/>
      <c r="B202" s="157"/>
      <c r="C202" s="125"/>
      <c r="D202" s="128"/>
      <c r="E202" s="37" t="s">
        <v>73</v>
      </c>
      <c r="F202" s="94">
        <f t="shared" si="106"/>
        <v>0</v>
      </c>
      <c r="G202" s="35">
        <f t="shared" si="115"/>
        <v>0</v>
      </c>
      <c r="H202" s="35">
        <f>'[1]2021-2023'!I202</f>
        <v>0</v>
      </c>
      <c r="I202" s="35">
        <f t="shared" si="113"/>
        <v>0</v>
      </c>
      <c r="J202" s="82">
        <f t="shared" si="113"/>
        <v>0</v>
      </c>
      <c r="K202" s="36">
        <f t="shared" si="113"/>
        <v>0</v>
      </c>
      <c r="L202" s="36">
        <f t="shared" ref="L202" si="117">SUM(L208,L214,L220)</f>
        <v>0</v>
      </c>
    </row>
    <row r="203" spans="1:12" ht="30" x14ac:dyDescent="0.25">
      <c r="A203" s="155"/>
      <c r="B203" s="157"/>
      <c r="C203" s="125"/>
      <c r="D203" s="128"/>
      <c r="E203" s="33" t="s">
        <v>3</v>
      </c>
      <c r="F203" s="94">
        <f t="shared" si="106"/>
        <v>0</v>
      </c>
      <c r="G203" s="35">
        <f t="shared" si="115"/>
        <v>0</v>
      </c>
      <c r="H203" s="35">
        <f>'[1]2021-2023'!I203</f>
        <v>0</v>
      </c>
      <c r="I203" s="35">
        <f t="shared" si="113"/>
        <v>0</v>
      </c>
      <c r="J203" s="82">
        <f t="shared" si="113"/>
        <v>0</v>
      </c>
      <c r="K203" s="36">
        <f t="shared" si="113"/>
        <v>0</v>
      </c>
      <c r="L203" s="36">
        <f t="shared" ref="L203" si="118">SUM(L209,L215,L221)</f>
        <v>0</v>
      </c>
    </row>
    <row r="204" spans="1:12" x14ac:dyDescent="0.25">
      <c r="A204" s="155"/>
      <c r="B204" s="157"/>
      <c r="C204" s="125"/>
      <c r="D204" s="128"/>
      <c r="E204" s="33" t="s">
        <v>4</v>
      </c>
      <c r="F204" s="94">
        <f t="shared" si="106"/>
        <v>0</v>
      </c>
      <c r="G204" s="35">
        <f t="shared" si="115"/>
        <v>0</v>
      </c>
      <c r="H204" s="35">
        <f>'[1]2021-2023'!I204</f>
        <v>0</v>
      </c>
      <c r="I204" s="35">
        <f t="shared" si="113"/>
        <v>0</v>
      </c>
      <c r="J204" s="82">
        <f t="shared" si="113"/>
        <v>0</v>
      </c>
      <c r="K204" s="36">
        <f t="shared" si="113"/>
        <v>0</v>
      </c>
      <c r="L204" s="36">
        <f t="shared" ref="L204" si="119">SUM(L210,L216,L222)</f>
        <v>0</v>
      </c>
    </row>
    <row r="205" spans="1:12" ht="30" x14ac:dyDescent="0.25">
      <c r="A205" s="155"/>
      <c r="B205" s="157"/>
      <c r="C205" s="126"/>
      <c r="D205" s="128"/>
      <c r="E205" s="38" t="s">
        <v>5</v>
      </c>
      <c r="F205" s="94">
        <f t="shared" si="106"/>
        <v>0</v>
      </c>
      <c r="G205" s="40">
        <f t="shared" si="115"/>
        <v>0</v>
      </c>
      <c r="H205" s="40">
        <f>'[1]2021-2023'!I205</f>
        <v>0</v>
      </c>
      <c r="I205" s="40">
        <f t="shared" si="113"/>
        <v>0</v>
      </c>
      <c r="J205" s="83">
        <f t="shared" si="113"/>
        <v>0</v>
      </c>
      <c r="K205" s="41">
        <f t="shared" si="113"/>
        <v>0</v>
      </c>
      <c r="L205" s="41">
        <f t="shared" ref="L205" si="120">SUM(L211,L217,L223)</f>
        <v>0</v>
      </c>
    </row>
    <row r="206" spans="1:12" x14ac:dyDescent="0.25">
      <c r="A206" s="153" t="s">
        <v>91</v>
      </c>
      <c r="B206" s="164" t="s">
        <v>44</v>
      </c>
      <c r="C206" s="135"/>
      <c r="D206" s="159" t="s">
        <v>43</v>
      </c>
      <c r="E206" s="42" t="s">
        <v>1</v>
      </c>
      <c r="F206" s="94">
        <f t="shared" si="106"/>
        <v>0</v>
      </c>
      <c r="G206" s="44">
        <f t="shared" ref="G206:K206" si="121">SUM(G207:G211)</f>
        <v>0</v>
      </c>
      <c r="H206" s="44">
        <f>'[1]2021-2023'!I206</f>
        <v>0</v>
      </c>
      <c r="I206" s="44">
        <f t="shared" si="121"/>
        <v>0</v>
      </c>
      <c r="J206" s="84">
        <f t="shared" si="121"/>
        <v>0</v>
      </c>
      <c r="K206" s="45">
        <f t="shared" si="121"/>
        <v>0</v>
      </c>
      <c r="L206" s="45">
        <f t="shared" ref="L206" si="122">SUM(L207:L211)</f>
        <v>0</v>
      </c>
    </row>
    <row r="207" spans="1:12" x14ac:dyDescent="0.25">
      <c r="A207" s="153"/>
      <c r="B207" s="164"/>
      <c r="C207" s="136"/>
      <c r="D207" s="159"/>
      <c r="E207" s="46" t="s">
        <v>2</v>
      </c>
      <c r="F207" s="94">
        <f t="shared" si="106"/>
        <v>0</v>
      </c>
      <c r="G207" s="48">
        <v>0</v>
      </c>
      <c r="H207" s="48">
        <f>'[1]2021-2023'!I207</f>
        <v>0</v>
      </c>
      <c r="I207" s="48">
        <v>0</v>
      </c>
      <c r="J207" s="85">
        <v>0</v>
      </c>
      <c r="K207" s="49">
        <v>0</v>
      </c>
      <c r="L207" s="49">
        <v>0</v>
      </c>
    </row>
    <row r="208" spans="1:12" ht="30" x14ac:dyDescent="0.25">
      <c r="A208" s="153"/>
      <c r="B208" s="164"/>
      <c r="C208" s="136"/>
      <c r="D208" s="159"/>
      <c r="E208" s="50" t="s">
        <v>73</v>
      </c>
      <c r="F208" s="94">
        <f t="shared" si="106"/>
        <v>0</v>
      </c>
      <c r="G208" s="48">
        <v>0</v>
      </c>
      <c r="H208" s="48">
        <f>'[1]2021-2023'!I208</f>
        <v>0</v>
      </c>
      <c r="I208" s="48">
        <v>0</v>
      </c>
      <c r="J208" s="85">
        <v>0</v>
      </c>
      <c r="K208" s="49">
        <v>0</v>
      </c>
      <c r="L208" s="49">
        <v>0</v>
      </c>
    </row>
    <row r="209" spans="1:12" ht="30" x14ac:dyDescent="0.25">
      <c r="A209" s="153"/>
      <c r="B209" s="164"/>
      <c r="C209" s="136"/>
      <c r="D209" s="159"/>
      <c r="E209" s="46" t="s">
        <v>3</v>
      </c>
      <c r="F209" s="94">
        <f t="shared" si="106"/>
        <v>0</v>
      </c>
      <c r="G209" s="48">
        <v>0</v>
      </c>
      <c r="H209" s="48">
        <f>'[1]2021-2023'!I209</f>
        <v>0</v>
      </c>
      <c r="I209" s="48">
        <v>0</v>
      </c>
      <c r="J209" s="85">
        <v>0</v>
      </c>
      <c r="K209" s="49">
        <v>0</v>
      </c>
      <c r="L209" s="49">
        <v>0</v>
      </c>
    </row>
    <row r="210" spans="1:12" ht="30" x14ac:dyDescent="0.25">
      <c r="A210" s="153"/>
      <c r="B210" s="164"/>
      <c r="C210" s="136"/>
      <c r="D210" s="159"/>
      <c r="E210" s="46" t="s">
        <v>4</v>
      </c>
      <c r="F210" s="94">
        <f t="shared" si="106"/>
        <v>0</v>
      </c>
      <c r="G210" s="48">
        <v>0</v>
      </c>
      <c r="H210" s="48">
        <f>'[1]2021-2023'!I210</f>
        <v>0</v>
      </c>
      <c r="I210" s="48">
        <v>0</v>
      </c>
      <c r="J210" s="85">
        <v>0</v>
      </c>
      <c r="K210" s="49">
        <v>0</v>
      </c>
      <c r="L210" s="49">
        <v>0</v>
      </c>
    </row>
    <row r="211" spans="1:12" ht="30" x14ac:dyDescent="0.25">
      <c r="A211" s="153"/>
      <c r="B211" s="164"/>
      <c r="C211" s="137"/>
      <c r="D211" s="159"/>
      <c r="E211" s="51" t="s">
        <v>5</v>
      </c>
      <c r="F211" s="94">
        <f t="shared" si="106"/>
        <v>0</v>
      </c>
      <c r="G211" s="53">
        <v>0</v>
      </c>
      <c r="H211" s="53">
        <f>'[1]2021-2023'!I211</f>
        <v>0</v>
      </c>
      <c r="I211" s="53">
        <v>0</v>
      </c>
      <c r="J211" s="86">
        <v>0</v>
      </c>
      <c r="K211" s="54">
        <v>0</v>
      </c>
      <c r="L211" s="54">
        <v>0</v>
      </c>
    </row>
    <row r="212" spans="1:12" x14ac:dyDescent="0.25">
      <c r="A212" s="129" t="s">
        <v>92</v>
      </c>
      <c r="B212" s="132" t="s">
        <v>45</v>
      </c>
      <c r="C212" s="135"/>
      <c r="D212" s="121" t="s">
        <v>43</v>
      </c>
      <c r="E212" s="42" t="s">
        <v>1</v>
      </c>
      <c r="F212" s="94">
        <f t="shared" si="106"/>
        <v>0</v>
      </c>
      <c r="G212" s="44">
        <f t="shared" ref="G212:K212" si="123">SUM(G213:G217)</f>
        <v>0</v>
      </c>
      <c r="H212" s="44">
        <f>'[1]2021-2023'!I212</f>
        <v>0</v>
      </c>
      <c r="I212" s="44">
        <f t="shared" si="123"/>
        <v>0</v>
      </c>
      <c r="J212" s="84">
        <f t="shared" si="123"/>
        <v>0</v>
      </c>
      <c r="K212" s="45">
        <f t="shared" si="123"/>
        <v>0</v>
      </c>
      <c r="L212" s="45">
        <f t="shared" ref="L212" si="124">SUM(L213:L217)</f>
        <v>0</v>
      </c>
    </row>
    <row r="213" spans="1:12" x14ac:dyDescent="0.25">
      <c r="A213" s="130"/>
      <c r="B213" s="133"/>
      <c r="C213" s="136"/>
      <c r="D213" s="122"/>
      <c r="E213" s="46" t="s">
        <v>2</v>
      </c>
      <c r="F213" s="94">
        <f t="shared" si="106"/>
        <v>0</v>
      </c>
      <c r="G213" s="48">
        <v>0</v>
      </c>
      <c r="H213" s="48">
        <f>'[1]2021-2023'!I213</f>
        <v>0</v>
      </c>
      <c r="I213" s="48">
        <v>0</v>
      </c>
      <c r="J213" s="85">
        <v>0</v>
      </c>
      <c r="K213" s="49">
        <v>0</v>
      </c>
      <c r="L213" s="49">
        <v>0</v>
      </c>
    </row>
    <row r="214" spans="1:12" ht="30" x14ac:dyDescent="0.25">
      <c r="A214" s="130"/>
      <c r="B214" s="133"/>
      <c r="C214" s="136"/>
      <c r="D214" s="122"/>
      <c r="E214" s="50" t="s">
        <v>73</v>
      </c>
      <c r="F214" s="94">
        <f t="shared" si="106"/>
        <v>0</v>
      </c>
      <c r="G214" s="48">
        <v>0</v>
      </c>
      <c r="H214" s="48">
        <f>'[1]2021-2023'!I214</f>
        <v>0</v>
      </c>
      <c r="I214" s="48">
        <v>0</v>
      </c>
      <c r="J214" s="85">
        <v>0</v>
      </c>
      <c r="K214" s="49">
        <v>0</v>
      </c>
      <c r="L214" s="49">
        <v>0</v>
      </c>
    </row>
    <row r="215" spans="1:12" ht="30" x14ac:dyDescent="0.25">
      <c r="A215" s="130"/>
      <c r="B215" s="133"/>
      <c r="C215" s="136"/>
      <c r="D215" s="122"/>
      <c r="E215" s="46" t="s">
        <v>3</v>
      </c>
      <c r="F215" s="94">
        <f t="shared" si="106"/>
        <v>0</v>
      </c>
      <c r="G215" s="48">
        <v>0</v>
      </c>
      <c r="H215" s="48">
        <f>'[1]2021-2023'!I215</f>
        <v>0</v>
      </c>
      <c r="I215" s="48">
        <v>0</v>
      </c>
      <c r="J215" s="85">
        <v>0</v>
      </c>
      <c r="K215" s="49">
        <v>0</v>
      </c>
      <c r="L215" s="49">
        <v>0</v>
      </c>
    </row>
    <row r="216" spans="1:12" ht="30" x14ac:dyDescent="0.25">
      <c r="A216" s="130"/>
      <c r="B216" s="133"/>
      <c r="C216" s="136"/>
      <c r="D216" s="122"/>
      <c r="E216" s="46" t="s">
        <v>4</v>
      </c>
      <c r="F216" s="94">
        <f t="shared" si="106"/>
        <v>0</v>
      </c>
      <c r="G216" s="48">
        <v>0</v>
      </c>
      <c r="H216" s="48">
        <f>'[1]2021-2023'!I216</f>
        <v>0</v>
      </c>
      <c r="I216" s="48">
        <v>0</v>
      </c>
      <c r="J216" s="85">
        <v>0</v>
      </c>
      <c r="K216" s="49">
        <v>0</v>
      </c>
      <c r="L216" s="49">
        <v>0</v>
      </c>
    </row>
    <row r="217" spans="1:12" ht="30" x14ac:dyDescent="0.25">
      <c r="A217" s="131"/>
      <c r="B217" s="134"/>
      <c r="C217" s="137"/>
      <c r="D217" s="138"/>
      <c r="E217" s="51" t="s">
        <v>5</v>
      </c>
      <c r="F217" s="94">
        <f t="shared" si="106"/>
        <v>0</v>
      </c>
      <c r="G217" s="53">
        <v>0</v>
      </c>
      <c r="H217" s="53">
        <f>'[1]2021-2023'!I217</f>
        <v>0</v>
      </c>
      <c r="I217" s="53">
        <v>0</v>
      </c>
      <c r="J217" s="86">
        <v>0</v>
      </c>
      <c r="K217" s="54">
        <v>0</v>
      </c>
      <c r="L217" s="54">
        <v>0</v>
      </c>
    </row>
    <row r="218" spans="1:12" x14ac:dyDescent="0.25">
      <c r="A218" s="129" t="s">
        <v>93</v>
      </c>
      <c r="B218" s="132" t="s">
        <v>46</v>
      </c>
      <c r="C218" s="150"/>
      <c r="D218" s="121" t="s">
        <v>47</v>
      </c>
      <c r="E218" s="42" t="s">
        <v>1</v>
      </c>
      <c r="F218" s="94">
        <f t="shared" si="106"/>
        <v>0</v>
      </c>
      <c r="G218" s="44">
        <f t="shared" ref="G218:I218" si="125">SUM(G219:G223)</f>
        <v>0</v>
      </c>
      <c r="H218" s="44">
        <f>'[1]2021-2023'!I218</f>
        <v>0</v>
      </c>
      <c r="I218" s="44">
        <f t="shared" si="125"/>
        <v>0</v>
      </c>
      <c r="J218" s="84">
        <f t="shared" ref="J218:K218" si="126">SUM(J219:J223)</f>
        <v>0</v>
      </c>
      <c r="K218" s="45">
        <f t="shared" si="126"/>
        <v>0</v>
      </c>
      <c r="L218" s="45">
        <f t="shared" ref="L218" si="127">SUM(L219:L223)</f>
        <v>0</v>
      </c>
    </row>
    <row r="219" spans="1:12" x14ac:dyDescent="0.25">
      <c r="A219" s="130"/>
      <c r="B219" s="133"/>
      <c r="C219" s="151"/>
      <c r="D219" s="122"/>
      <c r="E219" s="46" t="s">
        <v>2</v>
      </c>
      <c r="F219" s="94">
        <f t="shared" si="106"/>
        <v>0</v>
      </c>
      <c r="G219" s="48">
        <v>0</v>
      </c>
      <c r="H219" s="48">
        <f>'[1]2021-2023'!I219</f>
        <v>0</v>
      </c>
      <c r="I219" s="48">
        <v>0</v>
      </c>
      <c r="J219" s="85">
        <v>0</v>
      </c>
      <c r="K219" s="49">
        <v>0</v>
      </c>
      <c r="L219" s="49">
        <v>0</v>
      </c>
    </row>
    <row r="220" spans="1:12" ht="30" x14ac:dyDescent="0.25">
      <c r="A220" s="130"/>
      <c r="B220" s="133"/>
      <c r="C220" s="151"/>
      <c r="D220" s="122"/>
      <c r="E220" s="50" t="s">
        <v>73</v>
      </c>
      <c r="F220" s="94">
        <f t="shared" si="106"/>
        <v>0</v>
      </c>
      <c r="G220" s="48">
        <v>0</v>
      </c>
      <c r="H220" s="48">
        <f>'[1]2021-2023'!I220</f>
        <v>0</v>
      </c>
      <c r="I220" s="48">
        <v>0</v>
      </c>
      <c r="J220" s="85">
        <v>0</v>
      </c>
      <c r="K220" s="49">
        <v>0</v>
      </c>
      <c r="L220" s="49">
        <v>0</v>
      </c>
    </row>
    <row r="221" spans="1:12" ht="30" x14ac:dyDescent="0.25">
      <c r="A221" s="130"/>
      <c r="B221" s="133"/>
      <c r="C221" s="151"/>
      <c r="D221" s="122"/>
      <c r="E221" s="46" t="s">
        <v>3</v>
      </c>
      <c r="F221" s="94">
        <f t="shared" si="106"/>
        <v>0</v>
      </c>
      <c r="G221" s="48">
        <v>0</v>
      </c>
      <c r="H221" s="48">
        <f>'[1]2021-2023'!I221</f>
        <v>0</v>
      </c>
      <c r="I221" s="48">
        <v>0</v>
      </c>
      <c r="J221" s="85">
        <v>0</v>
      </c>
      <c r="K221" s="49">
        <v>0</v>
      </c>
      <c r="L221" s="49">
        <v>0</v>
      </c>
    </row>
    <row r="222" spans="1:12" ht="30" x14ac:dyDescent="0.25">
      <c r="A222" s="130"/>
      <c r="B222" s="133"/>
      <c r="C222" s="151"/>
      <c r="D222" s="122"/>
      <c r="E222" s="46" t="s">
        <v>4</v>
      </c>
      <c r="F222" s="94">
        <f t="shared" si="106"/>
        <v>0</v>
      </c>
      <c r="G222" s="48">
        <v>0</v>
      </c>
      <c r="H222" s="48">
        <f>'[1]2021-2023'!I222</f>
        <v>0</v>
      </c>
      <c r="I222" s="48">
        <v>0</v>
      </c>
      <c r="J222" s="85">
        <v>0</v>
      </c>
      <c r="K222" s="49">
        <v>0</v>
      </c>
      <c r="L222" s="49">
        <v>0</v>
      </c>
    </row>
    <row r="223" spans="1:12" ht="30.75" thickBot="1" x14ac:dyDescent="0.3">
      <c r="A223" s="148"/>
      <c r="B223" s="149"/>
      <c r="C223" s="152"/>
      <c r="D223" s="123"/>
      <c r="E223" s="55" t="s">
        <v>5</v>
      </c>
      <c r="F223" s="94">
        <f t="shared" si="106"/>
        <v>0</v>
      </c>
      <c r="G223" s="57">
        <v>0</v>
      </c>
      <c r="H223" s="57">
        <f>'[1]2021-2023'!I223</f>
        <v>0</v>
      </c>
      <c r="I223" s="57">
        <v>0</v>
      </c>
      <c r="J223" s="87">
        <v>0</v>
      </c>
      <c r="K223" s="58">
        <v>0</v>
      </c>
      <c r="L223" s="58">
        <v>0</v>
      </c>
    </row>
    <row r="224" spans="1:12" x14ac:dyDescent="0.25">
      <c r="A224" s="96" t="s">
        <v>94</v>
      </c>
      <c r="B224" s="99" t="s">
        <v>68</v>
      </c>
      <c r="C224" s="144"/>
      <c r="D224" s="139" t="s">
        <v>72</v>
      </c>
      <c r="E224" s="29" t="s">
        <v>1</v>
      </c>
      <c r="F224" s="94">
        <f t="shared" si="106"/>
        <v>0</v>
      </c>
      <c r="G224" s="31">
        <f t="shared" ref="G224:K229" si="128">SUM(G230,G236)</f>
        <v>0</v>
      </c>
      <c r="H224" s="31">
        <f>'[1]2021-2023'!I224</f>
        <v>0</v>
      </c>
      <c r="I224" s="31">
        <f t="shared" si="128"/>
        <v>0</v>
      </c>
      <c r="J224" s="81">
        <f t="shared" si="128"/>
        <v>0</v>
      </c>
      <c r="K224" s="32">
        <f t="shared" si="128"/>
        <v>0</v>
      </c>
      <c r="L224" s="32">
        <f t="shared" ref="L224" si="129">SUM(L230,L236)</f>
        <v>0</v>
      </c>
    </row>
    <row r="225" spans="1:12" x14ac:dyDescent="0.25">
      <c r="A225" s="97"/>
      <c r="B225" s="100"/>
      <c r="C225" s="145"/>
      <c r="D225" s="140"/>
      <c r="E225" s="33" t="s">
        <v>2</v>
      </c>
      <c r="F225" s="94">
        <f t="shared" si="106"/>
        <v>0</v>
      </c>
      <c r="G225" s="35">
        <f t="shared" ref="G225:G229" si="130">SUM(G231,G237)</f>
        <v>0</v>
      </c>
      <c r="H225" s="35">
        <f>'[1]2021-2023'!I225</f>
        <v>0</v>
      </c>
      <c r="I225" s="35">
        <f t="shared" si="128"/>
        <v>0</v>
      </c>
      <c r="J225" s="82">
        <f t="shared" si="128"/>
        <v>0</v>
      </c>
      <c r="K225" s="36">
        <f t="shared" si="128"/>
        <v>0</v>
      </c>
      <c r="L225" s="36">
        <f t="shared" ref="L225" si="131">SUM(L231,L237)</f>
        <v>0</v>
      </c>
    </row>
    <row r="226" spans="1:12" x14ac:dyDescent="0.25">
      <c r="A226" s="97"/>
      <c r="B226" s="100"/>
      <c r="C226" s="145"/>
      <c r="D226" s="140"/>
      <c r="E226" s="37" t="s">
        <v>73</v>
      </c>
      <c r="F226" s="94">
        <f t="shared" si="106"/>
        <v>0</v>
      </c>
      <c r="G226" s="35">
        <f t="shared" si="130"/>
        <v>0</v>
      </c>
      <c r="H226" s="35">
        <f>'[1]2021-2023'!I226</f>
        <v>0</v>
      </c>
      <c r="I226" s="35">
        <f t="shared" si="128"/>
        <v>0</v>
      </c>
      <c r="J226" s="82">
        <f t="shared" si="128"/>
        <v>0</v>
      </c>
      <c r="K226" s="36">
        <f t="shared" si="128"/>
        <v>0</v>
      </c>
      <c r="L226" s="36">
        <f t="shared" ref="L226" si="132">SUM(L232,L238)</f>
        <v>0</v>
      </c>
    </row>
    <row r="227" spans="1:12" ht="30" x14ac:dyDescent="0.25">
      <c r="A227" s="97"/>
      <c r="B227" s="100"/>
      <c r="C227" s="145"/>
      <c r="D227" s="140"/>
      <c r="E227" s="33" t="s">
        <v>3</v>
      </c>
      <c r="F227" s="94">
        <f t="shared" si="106"/>
        <v>0</v>
      </c>
      <c r="G227" s="35">
        <f t="shared" si="130"/>
        <v>0</v>
      </c>
      <c r="H227" s="35">
        <f>'[1]2021-2023'!I227</f>
        <v>0</v>
      </c>
      <c r="I227" s="35">
        <f t="shared" si="128"/>
        <v>0</v>
      </c>
      <c r="J227" s="82">
        <f t="shared" si="128"/>
        <v>0</v>
      </c>
      <c r="K227" s="36">
        <f t="shared" si="128"/>
        <v>0</v>
      </c>
      <c r="L227" s="36">
        <f t="shared" ref="L227" si="133">SUM(L233,L239)</f>
        <v>0</v>
      </c>
    </row>
    <row r="228" spans="1:12" x14ac:dyDescent="0.25">
      <c r="A228" s="97"/>
      <c r="B228" s="100"/>
      <c r="C228" s="145"/>
      <c r="D228" s="140"/>
      <c r="E228" s="33" t="s">
        <v>4</v>
      </c>
      <c r="F228" s="94">
        <f t="shared" si="106"/>
        <v>0</v>
      </c>
      <c r="G228" s="35">
        <f t="shared" ref="G228" si="134">SUM(G234,G240)</f>
        <v>0</v>
      </c>
      <c r="H228" s="35">
        <f>'[1]2021-2023'!I228</f>
        <v>0</v>
      </c>
      <c r="I228" s="35">
        <f t="shared" si="128"/>
        <v>0</v>
      </c>
      <c r="J228" s="82">
        <f t="shared" si="128"/>
        <v>0</v>
      </c>
      <c r="K228" s="36">
        <f t="shared" si="128"/>
        <v>0</v>
      </c>
      <c r="L228" s="36">
        <f t="shared" ref="L228" si="135">SUM(L234,L240)</f>
        <v>0</v>
      </c>
    </row>
    <row r="229" spans="1:12" ht="30" x14ac:dyDescent="0.25">
      <c r="A229" s="115"/>
      <c r="B229" s="142"/>
      <c r="C229" s="146"/>
      <c r="D229" s="141"/>
      <c r="E229" s="38" t="s">
        <v>5</v>
      </c>
      <c r="F229" s="94">
        <f t="shared" si="106"/>
        <v>0</v>
      </c>
      <c r="G229" s="40">
        <f t="shared" si="130"/>
        <v>0</v>
      </c>
      <c r="H229" s="40">
        <f>'[1]2021-2023'!I229</f>
        <v>0</v>
      </c>
      <c r="I229" s="40">
        <f t="shared" si="128"/>
        <v>0</v>
      </c>
      <c r="J229" s="83">
        <f t="shared" si="128"/>
        <v>0</v>
      </c>
      <c r="K229" s="41">
        <f t="shared" si="128"/>
        <v>0</v>
      </c>
      <c r="L229" s="41">
        <f t="shared" ref="L229" si="136">SUM(L235,L241)</f>
        <v>0</v>
      </c>
    </row>
    <row r="230" spans="1:12" s="2" customFormat="1" x14ac:dyDescent="0.25">
      <c r="A230" s="129" t="s">
        <v>95</v>
      </c>
      <c r="B230" s="132" t="s">
        <v>40</v>
      </c>
      <c r="C230" s="135"/>
      <c r="D230" s="121" t="s">
        <v>41</v>
      </c>
      <c r="E230" s="42" t="s">
        <v>1</v>
      </c>
      <c r="F230" s="94">
        <f t="shared" si="106"/>
        <v>0</v>
      </c>
      <c r="G230" s="44">
        <f t="shared" ref="G230:K230" si="137">SUM(G231:G235)</f>
        <v>0</v>
      </c>
      <c r="H230" s="44">
        <f>'[1]2021-2023'!I230</f>
        <v>0</v>
      </c>
      <c r="I230" s="44">
        <f t="shared" si="137"/>
        <v>0</v>
      </c>
      <c r="J230" s="84">
        <f t="shared" si="137"/>
        <v>0</v>
      </c>
      <c r="K230" s="45">
        <f t="shared" si="137"/>
        <v>0</v>
      </c>
      <c r="L230" s="45">
        <f t="shared" ref="L230" si="138">SUM(L231:L235)</f>
        <v>0</v>
      </c>
    </row>
    <row r="231" spans="1:12" s="2" customFormat="1" x14ac:dyDescent="0.25">
      <c r="A231" s="130"/>
      <c r="B231" s="133"/>
      <c r="C231" s="136"/>
      <c r="D231" s="122"/>
      <c r="E231" s="46" t="s">
        <v>2</v>
      </c>
      <c r="F231" s="94">
        <f t="shared" si="106"/>
        <v>0</v>
      </c>
      <c r="G231" s="48">
        <v>0</v>
      </c>
      <c r="H231" s="48">
        <f>'[1]2021-2023'!I231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s="2" customFormat="1" ht="30" x14ac:dyDescent="0.25">
      <c r="A232" s="130"/>
      <c r="B232" s="133"/>
      <c r="C232" s="136"/>
      <c r="D232" s="122"/>
      <c r="E232" s="50" t="s">
        <v>73</v>
      </c>
      <c r="F232" s="94">
        <f t="shared" si="106"/>
        <v>0</v>
      </c>
      <c r="G232" s="48">
        <v>0</v>
      </c>
      <c r="H232" s="48">
        <f>'[1]2021-2023'!I232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s="2" customFormat="1" ht="30" x14ac:dyDescent="0.25">
      <c r="A233" s="130"/>
      <c r="B233" s="133"/>
      <c r="C233" s="136"/>
      <c r="D233" s="122"/>
      <c r="E233" s="46" t="s">
        <v>3</v>
      </c>
      <c r="F233" s="94">
        <f t="shared" si="106"/>
        <v>0</v>
      </c>
      <c r="G233" s="48">
        <v>0</v>
      </c>
      <c r="H233" s="48">
        <f>'[1]2021-2023'!I233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s="2" customFormat="1" ht="30" x14ac:dyDescent="0.25">
      <c r="A234" s="130"/>
      <c r="B234" s="133"/>
      <c r="C234" s="136"/>
      <c r="D234" s="122"/>
      <c r="E234" s="46" t="s">
        <v>4</v>
      </c>
      <c r="F234" s="94">
        <f t="shared" si="106"/>
        <v>0</v>
      </c>
      <c r="G234" s="48">
        <v>0</v>
      </c>
      <c r="H234" s="48">
        <f>'[1]2021-2023'!I234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s="2" customFormat="1" ht="30" x14ac:dyDescent="0.25">
      <c r="A235" s="131"/>
      <c r="B235" s="134"/>
      <c r="C235" s="137"/>
      <c r="D235" s="138"/>
      <c r="E235" s="51" t="s">
        <v>5</v>
      </c>
      <c r="F235" s="94">
        <f t="shared" si="106"/>
        <v>0</v>
      </c>
      <c r="G235" s="53">
        <v>0</v>
      </c>
      <c r="H235" s="53">
        <f>'[1]2021-2023'!I235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25">
      <c r="A236" s="129" t="s">
        <v>96</v>
      </c>
      <c r="B236" s="132" t="s">
        <v>42</v>
      </c>
      <c r="C236" s="135"/>
      <c r="D236" s="121" t="s">
        <v>43</v>
      </c>
      <c r="E236" s="42" t="s">
        <v>1</v>
      </c>
      <c r="F236" s="94">
        <f t="shared" si="106"/>
        <v>0</v>
      </c>
      <c r="G236" s="44">
        <f t="shared" ref="G236:K236" si="139">SUM(G237:G241)</f>
        <v>0</v>
      </c>
      <c r="H236" s="44">
        <f>'[1]2021-2023'!I236</f>
        <v>0</v>
      </c>
      <c r="I236" s="44">
        <f t="shared" si="139"/>
        <v>0</v>
      </c>
      <c r="J236" s="84">
        <f t="shared" si="139"/>
        <v>0</v>
      </c>
      <c r="K236" s="45">
        <f t="shared" si="139"/>
        <v>0</v>
      </c>
      <c r="L236" s="45">
        <f t="shared" ref="L236" si="140">SUM(L237:L241)</f>
        <v>0</v>
      </c>
    </row>
    <row r="237" spans="1:12" x14ac:dyDescent="0.25">
      <c r="A237" s="130"/>
      <c r="B237" s="133"/>
      <c r="C237" s="136"/>
      <c r="D237" s="122"/>
      <c r="E237" s="46" t="s">
        <v>2</v>
      </c>
      <c r="F237" s="94">
        <f t="shared" si="106"/>
        <v>0</v>
      </c>
      <c r="G237" s="48">
        <v>0</v>
      </c>
      <c r="H237" s="48">
        <f>'[1]2021-2023'!I237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ht="30" x14ac:dyDescent="0.25">
      <c r="A238" s="130"/>
      <c r="B238" s="133"/>
      <c r="C238" s="136"/>
      <c r="D238" s="122"/>
      <c r="E238" s="50" t="s">
        <v>73</v>
      </c>
      <c r="F238" s="94">
        <f t="shared" si="106"/>
        <v>0</v>
      </c>
      <c r="G238" s="48">
        <v>0</v>
      </c>
      <c r="H238" s="48">
        <f>'[1]2021-2023'!I238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30" x14ac:dyDescent="0.25">
      <c r="A239" s="130"/>
      <c r="B239" s="133"/>
      <c r="C239" s="136"/>
      <c r="D239" s="122"/>
      <c r="E239" s="46" t="s">
        <v>3</v>
      </c>
      <c r="F239" s="94">
        <f t="shared" si="106"/>
        <v>0</v>
      </c>
      <c r="G239" s="48">
        <v>0</v>
      </c>
      <c r="H239" s="48">
        <f>'[1]2021-2023'!I239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ht="30" x14ac:dyDescent="0.25">
      <c r="A240" s="130"/>
      <c r="B240" s="133"/>
      <c r="C240" s="136"/>
      <c r="D240" s="122"/>
      <c r="E240" s="46" t="s">
        <v>4</v>
      </c>
      <c r="F240" s="94">
        <f t="shared" si="106"/>
        <v>0</v>
      </c>
      <c r="G240" s="48">
        <v>0</v>
      </c>
      <c r="H240" s="48">
        <f>'[1]2021-2023'!I240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30.75" thickBot="1" x14ac:dyDescent="0.3">
      <c r="A241" s="148"/>
      <c r="B241" s="149"/>
      <c r="C241" s="158"/>
      <c r="D241" s="123"/>
      <c r="E241" s="55" t="s">
        <v>5</v>
      </c>
      <c r="F241" s="94">
        <f t="shared" si="106"/>
        <v>0</v>
      </c>
      <c r="G241" s="57">
        <v>0</v>
      </c>
      <c r="H241" s="57">
        <f>'[1]2021-2023'!I241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ht="15.75" thickTop="1" x14ac:dyDescent="0.25">
      <c r="A242" s="102" t="s">
        <v>79</v>
      </c>
      <c r="B242" s="105" t="s">
        <v>86</v>
      </c>
      <c r="C242" s="108"/>
      <c r="D242" s="111" t="s">
        <v>97</v>
      </c>
      <c r="E242" s="16" t="s">
        <v>1</v>
      </c>
      <c r="F242" s="95">
        <f t="shared" si="106"/>
        <v>0</v>
      </c>
      <c r="G242" s="18">
        <f t="shared" ref="G242:K253" si="141">G248</f>
        <v>0</v>
      </c>
      <c r="H242" s="18">
        <f>'[1]2021-2023'!I260</f>
        <v>0</v>
      </c>
      <c r="I242" s="18">
        <f t="shared" si="141"/>
        <v>0</v>
      </c>
      <c r="J242" s="78">
        <f t="shared" si="141"/>
        <v>0</v>
      </c>
      <c r="K242" s="19">
        <f t="shared" si="141"/>
        <v>0</v>
      </c>
      <c r="L242" s="19">
        <f t="shared" ref="L242" si="142">L248</f>
        <v>0</v>
      </c>
    </row>
    <row r="243" spans="1:12" x14ac:dyDescent="0.25">
      <c r="A243" s="103"/>
      <c r="B243" s="106"/>
      <c r="C243" s="109"/>
      <c r="D243" s="112"/>
      <c r="E243" s="20" t="s">
        <v>2</v>
      </c>
      <c r="F243" s="95">
        <f t="shared" si="106"/>
        <v>0</v>
      </c>
      <c r="G243" s="22">
        <f t="shared" ref="G243:G247" si="143">G249</f>
        <v>0</v>
      </c>
      <c r="H243" s="22">
        <f>'[1]2021-2023'!I261</f>
        <v>0</v>
      </c>
      <c r="I243" s="22">
        <f t="shared" si="141"/>
        <v>0</v>
      </c>
      <c r="J243" s="79">
        <f t="shared" si="141"/>
        <v>0</v>
      </c>
      <c r="K243" s="23">
        <f t="shared" si="141"/>
        <v>0</v>
      </c>
      <c r="L243" s="23">
        <f t="shared" ref="L243" si="144">L249</f>
        <v>0</v>
      </c>
    </row>
    <row r="244" spans="1:12" ht="28.5" x14ac:dyDescent="0.25">
      <c r="A244" s="103"/>
      <c r="B244" s="106"/>
      <c r="C244" s="109"/>
      <c r="D244" s="112"/>
      <c r="E244" s="24" t="s">
        <v>73</v>
      </c>
      <c r="F244" s="95">
        <f t="shared" si="106"/>
        <v>0</v>
      </c>
      <c r="G244" s="22">
        <f t="shared" si="143"/>
        <v>0</v>
      </c>
      <c r="H244" s="22">
        <f>'[1]2021-2023'!I262</f>
        <v>0</v>
      </c>
      <c r="I244" s="22">
        <f t="shared" si="141"/>
        <v>0</v>
      </c>
      <c r="J244" s="79">
        <f t="shared" si="141"/>
        <v>0</v>
      </c>
      <c r="K244" s="23">
        <f t="shared" si="141"/>
        <v>0</v>
      </c>
      <c r="L244" s="23">
        <f t="shared" ref="L244" si="145">L250</f>
        <v>0</v>
      </c>
    </row>
    <row r="245" spans="1:12" ht="28.5" x14ac:dyDescent="0.25">
      <c r="A245" s="103"/>
      <c r="B245" s="106"/>
      <c r="C245" s="109"/>
      <c r="D245" s="112"/>
      <c r="E245" s="20" t="s">
        <v>3</v>
      </c>
      <c r="F245" s="95">
        <f t="shared" ref="F245:F265" si="146">SUM(G245:L245)</f>
        <v>0</v>
      </c>
      <c r="G245" s="22">
        <f t="shared" si="143"/>
        <v>0</v>
      </c>
      <c r="H245" s="22">
        <f>'[1]2021-2023'!I263</f>
        <v>0</v>
      </c>
      <c r="I245" s="22">
        <f t="shared" si="141"/>
        <v>0</v>
      </c>
      <c r="J245" s="79">
        <f t="shared" si="141"/>
        <v>0</v>
      </c>
      <c r="K245" s="23">
        <f t="shared" si="141"/>
        <v>0</v>
      </c>
      <c r="L245" s="23">
        <f t="shared" ref="L245" si="147">L251</f>
        <v>0</v>
      </c>
    </row>
    <row r="246" spans="1:12" ht="29.25" thickBot="1" x14ac:dyDescent="0.3">
      <c r="A246" s="103"/>
      <c r="B246" s="106"/>
      <c r="C246" s="109"/>
      <c r="D246" s="112"/>
      <c r="E246" s="20" t="s">
        <v>4</v>
      </c>
      <c r="F246" s="95">
        <f t="shared" si="146"/>
        <v>0</v>
      </c>
      <c r="G246" s="22">
        <f t="shared" si="143"/>
        <v>0</v>
      </c>
      <c r="H246" s="22">
        <f>'[1]2021-2023'!I264</f>
        <v>0</v>
      </c>
      <c r="I246" s="22">
        <f t="shared" si="141"/>
        <v>0</v>
      </c>
      <c r="J246" s="79">
        <f t="shared" si="141"/>
        <v>0</v>
      </c>
      <c r="K246" s="23">
        <f t="shared" si="141"/>
        <v>0</v>
      </c>
      <c r="L246" s="23">
        <f t="shared" ref="L246" si="148">L252</f>
        <v>0</v>
      </c>
    </row>
    <row r="247" spans="1:12" ht="29.25" hidden="1" thickBot="1" x14ac:dyDescent="0.3">
      <c r="A247" s="117"/>
      <c r="B247" s="116"/>
      <c r="C247" s="143"/>
      <c r="D247" s="114"/>
      <c r="E247" s="25" t="s">
        <v>5</v>
      </c>
      <c r="F247" s="94">
        <f t="shared" si="146"/>
        <v>0</v>
      </c>
      <c r="G247" s="27">
        <f t="shared" si="143"/>
        <v>0</v>
      </c>
      <c r="H247" s="27">
        <f>'[1]2021-2023'!I265</f>
        <v>0</v>
      </c>
      <c r="I247" s="27">
        <f t="shared" si="141"/>
        <v>0</v>
      </c>
      <c r="J247" s="80">
        <f t="shared" si="141"/>
        <v>0</v>
      </c>
      <c r="K247" s="28">
        <f t="shared" si="141"/>
        <v>0</v>
      </c>
      <c r="L247" s="28">
        <f t="shared" ref="L247" si="149">L253</f>
        <v>0</v>
      </c>
    </row>
    <row r="248" spans="1:12" x14ac:dyDescent="0.25">
      <c r="A248" s="96" t="s">
        <v>80</v>
      </c>
      <c r="B248" s="99" t="s">
        <v>106</v>
      </c>
      <c r="C248" s="144"/>
      <c r="D248" s="139" t="s">
        <v>97</v>
      </c>
      <c r="E248" s="29" t="s">
        <v>1</v>
      </c>
      <c r="F248" s="94">
        <f t="shared" si="146"/>
        <v>0</v>
      </c>
      <c r="G248" s="31">
        <f t="shared" ref="G248" si="150">G254</f>
        <v>0</v>
      </c>
      <c r="H248" s="31">
        <f>'[1]2021-2023'!I266</f>
        <v>0</v>
      </c>
      <c r="I248" s="31">
        <f t="shared" si="141"/>
        <v>0</v>
      </c>
      <c r="J248" s="81">
        <f t="shared" si="141"/>
        <v>0</v>
      </c>
      <c r="K248" s="32">
        <f t="shared" si="141"/>
        <v>0</v>
      </c>
      <c r="L248" s="32">
        <f t="shared" ref="L248" si="151">L254</f>
        <v>0</v>
      </c>
    </row>
    <row r="249" spans="1:12" x14ac:dyDescent="0.25">
      <c r="A249" s="97"/>
      <c r="B249" s="100"/>
      <c r="C249" s="145"/>
      <c r="D249" s="140"/>
      <c r="E249" s="33" t="s">
        <v>2</v>
      </c>
      <c r="F249" s="94">
        <f t="shared" si="146"/>
        <v>0</v>
      </c>
      <c r="G249" s="35">
        <f t="shared" ref="G249:G253" si="152">G255</f>
        <v>0</v>
      </c>
      <c r="H249" s="35">
        <f>'[1]2021-2023'!I267</f>
        <v>0</v>
      </c>
      <c r="I249" s="35">
        <f t="shared" si="141"/>
        <v>0</v>
      </c>
      <c r="J249" s="82">
        <f t="shared" si="141"/>
        <v>0</v>
      </c>
      <c r="K249" s="36">
        <f t="shared" si="141"/>
        <v>0</v>
      </c>
      <c r="L249" s="36">
        <f t="shared" ref="L249" si="153">L255</f>
        <v>0</v>
      </c>
    </row>
    <row r="250" spans="1:12" x14ac:dyDescent="0.25">
      <c r="A250" s="97"/>
      <c r="B250" s="100"/>
      <c r="C250" s="145"/>
      <c r="D250" s="140"/>
      <c r="E250" s="37" t="s">
        <v>73</v>
      </c>
      <c r="F250" s="94">
        <f t="shared" si="146"/>
        <v>0</v>
      </c>
      <c r="G250" s="35">
        <f t="shared" si="152"/>
        <v>0</v>
      </c>
      <c r="H250" s="35">
        <f>'[1]2021-2023'!I268</f>
        <v>0</v>
      </c>
      <c r="I250" s="35">
        <f t="shared" si="141"/>
        <v>0</v>
      </c>
      <c r="J250" s="82">
        <f t="shared" si="141"/>
        <v>0</v>
      </c>
      <c r="K250" s="36">
        <f t="shared" si="141"/>
        <v>0</v>
      </c>
      <c r="L250" s="36">
        <f t="shared" ref="L250" si="154">L256</f>
        <v>0</v>
      </c>
    </row>
    <row r="251" spans="1:12" ht="30" x14ac:dyDescent="0.25">
      <c r="A251" s="97"/>
      <c r="B251" s="100"/>
      <c r="C251" s="145"/>
      <c r="D251" s="140"/>
      <c r="E251" s="33" t="s">
        <v>3</v>
      </c>
      <c r="F251" s="94">
        <f t="shared" si="146"/>
        <v>0</v>
      </c>
      <c r="G251" s="35">
        <f t="shared" si="152"/>
        <v>0</v>
      </c>
      <c r="H251" s="35">
        <f>'[1]2021-2023'!I269</f>
        <v>0</v>
      </c>
      <c r="I251" s="35">
        <f t="shared" si="141"/>
        <v>0</v>
      </c>
      <c r="J251" s="82">
        <f t="shared" si="141"/>
        <v>0</v>
      </c>
      <c r="K251" s="36">
        <f t="shared" si="141"/>
        <v>0</v>
      </c>
      <c r="L251" s="36">
        <f t="shared" ref="L251" si="155">L257</f>
        <v>0</v>
      </c>
    </row>
    <row r="252" spans="1:12" x14ac:dyDescent="0.25">
      <c r="A252" s="97"/>
      <c r="B252" s="100"/>
      <c r="C252" s="145"/>
      <c r="D252" s="140"/>
      <c r="E252" s="33" t="s">
        <v>4</v>
      </c>
      <c r="F252" s="94">
        <f t="shared" si="146"/>
        <v>0</v>
      </c>
      <c r="G252" s="35">
        <f t="shared" si="152"/>
        <v>0</v>
      </c>
      <c r="H252" s="35">
        <f>'[1]2021-2023'!I270</f>
        <v>0</v>
      </c>
      <c r="I252" s="35">
        <f t="shared" si="141"/>
        <v>0</v>
      </c>
      <c r="J252" s="82">
        <f t="shared" si="141"/>
        <v>0</v>
      </c>
      <c r="K252" s="36">
        <f t="shared" si="141"/>
        <v>0</v>
      </c>
      <c r="L252" s="36">
        <f t="shared" ref="L252" si="156">L258</f>
        <v>0</v>
      </c>
    </row>
    <row r="253" spans="1:12" ht="30" x14ac:dyDescent="0.25">
      <c r="A253" s="115"/>
      <c r="B253" s="142"/>
      <c r="C253" s="146"/>
      <c r="D253" s="141"/>
      <c r="E253" s="38" t="s">
        <v>5</v>
      </c>
      <c r="F253" s="94">
        <f t="shared" si="146"/>
        <v>0</v>
      </c>
      <c r="G253" s="40">
        <f t="shared" si="152"/>
        <v>0</v>
      </c>
      <c r="H253" s="40">
        <f>'[1]2021-2023'!I271</f>
        <v>0</v>
      </c>
      <c r="I253" s="40">
        <f t="shared" si="141"/>
        <v>0</v>
      </c>
      <c r="J253" s="83">
        <f t="shared" si="141"/>
        <v>0</v>
      </c>
      <c r="K253" s="41">
        <f t="shared" si="141"/>
        <v>0</v>
      </c>
      <c r="L253" s="41">
        <f t="shared" ref="L253" si="157">L259</f>
        <v>0</v>
      </c>
    </row>
    <row r="254" spans="1:12" x14ac:dyDescent="0.25">
      <c r="A254" s="129" t="s">
        <v>81</v>
      </c>
      <c r="B254" s="132" t="s">
        <v>107</v>
      </c>
      <c r="C254" s="150"/>
      <c r="D254" s="121" t="s">
        <v>97</v>
      </c>
      <c r="E254" s="42" t="s">
        <v>1</v>
      </c>
      <c r="F254" s="94">
        <f t="shared" si="146"/>
        <v>0</v>
      </c>
      <c r="G254" s="44">
        <f t="shared" ref="G254:K254" si="158">SUM(G255:G259)</f>
        <v>0</v>
      </c>
      <c r="H254" s="44">
        <f>'[1]2021-2023'!I272</f>
        <v>0</v>
      </c>
      <c r="I254" s="44">
        <f t="shared" si="158"/>
        <v>0</v>
      </c>
      <c r="J254" s="84">
        <f t="shared" si="158"/>
        <v>0</v>
      </c>
      <c r="K254" s="45">
        <f t="shared" si="158"/>
        <v>0</v>
      </c>
      <c r="L254" s="45">
        <f t="shared" ref="L254" si="159">SUM(L255:L259)</f>
        <v>0</v>
      </c>
    </row>
    <row r="255" spans="1:12" x14ac:dyDescent="0.25">
      <c r="A255" s="130"/>
      <c r="B255" s="133"/>
      <c r="C255" s="151"/>
      <c r="D255" s="122"/>
      <c r="E255" s="46" t="s">
        <v>2</v>
      </c>
      <c r="F255" s="94">
        <f t="shared" si="146"/>
        <v>0</v>
      </c>
      <c r="G255" s="48">
        <v>0</v>
      </c>
      <c r="H255" s="48">
        <f>'[1]2021-2023'!I273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ht="30" x14ac:dyDescent="0.25">
      <c r="A256" s="130"/>
      <c r="B256" s="133"/>
      <c r="C256" s="151"/>
      <c r="D256" s="122"/>
      <c r="E256" s="50" t="s">
        <v>73</v>
      </c>
      <c r="F256" s="94">
        <f t="shared" si="146"/>
        <v>0</v>
      </c>
      <c r="G256" s="48">
        <v>0</v>
      </c>
      <c r="H256" s="48">
        <f>'[1]2021-2023'!I274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30" x14ac:dyDescent="0.25">
      <c r="A257" s="130"/>
      <c r="B257" s="133"/>
      <c r="C257" s="151"/>
      <c r="D257" s="122"/>
      <c r="E257" s="46" t="s">
        <v>3</v>
      </c>
      <c r="F257" s="94">
        <f t="shared" si="146"/>
        <v>0</v>
      </c>
      <c r="G257" s="48">
        <v>0</v>
      </c>
      <c r="H257" s="48">
        <f>'[1]2021-2023'!I275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ht="30" x14ac:dyDescent="0.25">
      <c r="A258" s="130"/>
      <c r="B258" s="133"/>
      <c r="C258" s="151"/>
      <c r="D258" s="122"/>
      <c r="E258" s="46" t="s">
        <v>4</v>
      </c>
      <c r="F258" s="94">
        <f t="shared" si="146"/>
        <v>0</v>
      </c>
      <c r="G258" s="48">
        <v>0</v>
      </c>
      <c r="H258" s="48">
        <f>'[1]2021-2023'!I276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30.75" thickBot="1" x14ac:dyDescent="0.3">
      <c r="A259" s="165"/>
      <c r="B259" s="170"/>
      <c r="C259" s="171"/>
      <c r="D259" s="147"/>
      <c r="E259" s="73" t="s">
        <v>5</v>
      </c>
      <c r="F259" s="94">
        <f t="shared" si="146"/>
        <v>0</v>
      </c>
      <c r="G259" s="74">
        <v>0</v>
      </c>
      <c r="H259" s="74">
        <f>'[1]2021-2023'!I277</f>
        <v>0</v>
      </c>
      <c r="I259" s="74">
        <v>0</v>
      </c>
      <c r="J259" s="92">
        <v>0</v>
      </c>
      <c r="K259" s="75">
        <v>0</v>
      </c>
      <c r="L259" s="75">
        <v>0</v>
      </c>
    </row>
    <row r="260" spans="1:12" ht="15.75" thickTop="1" x14ac:dyDescent="0.25">
      <c r="A260" s="102"/>
      <c r="B260" s="105" t="s">
        <v>48</v>
      </c>
      <c r="C260" s="108" t="s">
        <v>114</v>
      </c>
      <c r="D260" s="111"/>
      <c r="E260" s="16" t="s">
        <v>1</v>
      </c>
      <c r="F260" s="95">
        <f t="shared" si="146"/>
        <v>4926736.3443599995</v>
      </c>
      <c r="G260" s="18">
        <f t="shared" ref="G260:L264" si="160">SUM(G242,G194,G188,G170,G158,G140,G134,G50,G8)</f>
        <v>926499.45247000002</v>
      </c>
      <c r="H260" s="18">
        <f t="shared" si="160"/>
        <v>757372.57656000007</v>
      </c>
      <c r="I260" s="18">
        <f t="shared" si="160"/>
        <v>1027234.25236</v>
      </c>
      <c r="J260" s="78">
        <f t="shared" si="160"/>
        <v>769600.50297000003</v>
      </c>
      <c r="K260" s="19">
        <f t="shared" si="160"/>
        <v>716386.47600000002</v>
      </c>
      <c r="L260" s="19">
        <f t="shared" si="160"/>
        <v>729643.08400000003</v>
      </c>
    </row>
    <row r="261" spans="1:12" x14ac:dyDescent="0.25">
      <c r="A261" s="103"/>
      <c r="B261" s="106"/>
      <c r="C261" s="109"/>
      <c r="D261" s="112"/>
      <c r="E261" s="20" t="s">
        <v>2</v>
      </c>
      <c r="F261" s="95">
        <f t="shared" si="146"/>
        <v>190711.36980999997</v>
      </c>
      <c r="G261" s="22">
        <f t="shared" si="160"/>
        <v>25499.943309999999</v>
      </c>
      <c r="H261" s="22">
        <f t="shared" si="160"/>
        <v>40222.550999999999</v>
      </c>
      <c r="I261" s="22">
        <f t="shared" si="160"/>
        <v>40274.85</v>
      </c>
      <c r="J261" s="79">
        <f t="shared" si="160"/>
        <v>36329.845500000003</v>
      </c>
      <c r="K261" s="23">
        <f t="shared" si="160"/>
        <v>24192.09</v>
      </c>
      <c r="L261" s="23">
        <f t="shared" si="160"/>
        <v>24192.09</v>
      </c>
    </row>
    <row r="262" spans="1:12" ht="28.5" x14ac:dyDescent="0.25">
      <c r="A262" s="103"/>
      <c r="B262" s="106"/>
      <c r="C262" s="109"/>
      <c r="D262" s="112"/>
      <c r="E262" s="24" t="s">
        <v>73</v>
      </c>
      <c r="F262" s="95">
        <f t="shared" si="146"/>
        <v>156448.25514999998</v>
      </c>
      <c r="G262" s="22">
        <f t="shared" si="160"/>
        <v>120278.38622</v>
      </c>
      <c r="H262" s="22">
        <f t="shared" si="160"/>
        <v>36169.868929999997</v>
      </c>
      <c r="I262" s="22">
        <f t="shared" si="160"/>
        <v>0</v>
      </c>
      <c r="J262" s="79">
        <f t="shared" si="160"/>
        <v>0</v>
      </c>
      <c r="K262" s="23">
        <f t="shared" si="160"/>
        <v>0</v>
      </c>
      <c r="L262" s="23">
        <f t="shared" si="160"/>
        <v>0</v>
      </c>
    </row>
    <row r="263" spans="1:12" ht="28.5" x14ac:dyDescent="0.25">
      <c r="A263" s="103"/>
      <c r="B263" s="106"/>
      <c r="C263" s="109"/>
      <c r="D263" s="112"/>
      <c r="E263" s="20" t="s">
        <v>3</v>
      </c>
      <c r="F263" s="95">
        <f t="shared" si="146"/>
        <v>148362.33009000003</v>
      </c>
      <c r="G263" s="22">
        <f t="shared" si="160"/>
        <v>15490.026979999999</v>
      </c>
      <c r="H263" s="22">
        <f t="shared" si="160"/>
        <v>24119.14517</v>
      </c>
      <c r="I263" s="22">
        <f t="shared" si="160"/>
        <v>103145.04194000001</v>
      </c>
      <c r="J263" s="79">
        <f t="shared" si="160"/>
        <v>1869.3720000000001</v>
      </c>
      <c r="K263" s="23">
        <f t="shared" si="160"/>
        <v>1869.3720000000001</v>
      </c>
      <c r="L263" s="23">
        <f t="shared" si="160"/>
        <v>1869.3720000000001</v>
      </c>
    </row>
    <row r="264" spans="1:12" ht="28.5" x14ac:dyDescent="0.25">
      <c r="A264" s="103"/>
      <c r="B264" s="106"/>
      <c r="C264" s="109"/>
      <c r="D264" s="112"/>
      <c r="E264" s="20" t="s">
        <v>4</v>
      </c>
      <c r="F264" s="95">
        <f t="shared" si="146"/>
        <v>4431214.3893100005</v>
      </c>
      <c r="G264" s="22">
        <f t="shared" si="160"/>
        <v>765231.09595999995</v>
      </c>
      <c r="H264" s="22">
        <f t="shared" si="160"/>
        <v>656861.01146000007</v>
      </c>
      <c r="I264" s="22">
        <f t="shared" si="160"/>
        <v>883814.36042000004</v>
      </c>
      <c r="J264" s="79">
        <f t="shared" si="160"/>
        <v>731401.28547</v>
      </c>
      <c r="K264" s="23">
        <f t="shared" si="160"/>
        <v>690325.01399999997</v>
      </c>
      <c r="L264" s="23">
        <f t="shared" si="160"/>
        <v>703581.62199999997</v>
      </c>
    </row>
    <row r="265" spans="1:12" ht="29.25" thickBot="1" x14ac:dyDescent="0.3">
      <c r="A265" s="104"/>
      <c r="B265" s="107"/>
      <c r="C265" s="110"/>
      <c r="D265" s="113"/>
      <c r="E265" s="70" t="s">
        <v>5</v>
      </c>
      <c r="F265" s="95">
        <f t="shared" si="146"/>
        <v>0</v>
      </c>
      <c r="G265" s="71">
        <f>SUM(G247,G199,G193,G175,G163,G145,G139,G55,G13)</f>
        <v>0</v>
      </c>
      <c r="H265" s="71">
        <f>SUM(H247,H199,H193,H175,H163,H145,H139,H55,H13)</f>
        <v>0</v>
      </c>
      <c r="I265" s="71">
        <f>SUM(I247,I199,I193,I175,I163,I145,I139,I55,I13)</f>
        <v>0</v>
      </c>
      <c r="J265" s="91">
        <f>SUM(J247,J199,J193,J175,J163,J145,J139,J55,J13)</f>
        <v>0</v>
      </c>
      <c r="K265" s="72">
        <v>0</v>
      </c>
      <c r="L265" s="72">
        <v>0</v>
      </c>
    </row>
    <row r="266" spans="1:12" ht="15.75" thickTop="1" x14ac:dyDescent="0.25">
      <c r="F266" s="43"/>
    </row>
  </sheetData>
  <mergeCells count="182"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2:D157"/>
    <mergeCell ref="D176:D181"/>
    <mergeCell ref="D170:D175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46:D151"/>
    <mergeCell ref="B122:B127"/>
    <mergeCell ref="C122:C127"/>
    <mergeCell ref="D122:D127"/>
    <mergeCell ref="B68:B73"/>
    <mergeCell ref="C68:C73"/>
    <mergeCell ref="D68:D73"/>
    <mergeCell ref="C176:C181"/>
    <mergeCell ref="A68:A73"/>
    <mergeCell ref="B140:B145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C248:C253"/>
    <mergeCell ref="B206:B211"/>
    <mergeCell ref="C212:C217"/>
    <mergeCell ref="A254:A259"/>
    <mergeCell ref="C98:C103"/>
    <mergeCell ref="C152:C157"/>
    <mergeCell ref="C146:C151"/>
    <mergeCell ref="C116:C121"/>
    <mergeCell ref="C104:C109"/>
    <mergeCell ref="A104:A109"/>
    <mergeCell ref="A248:A253"/>
    <mergeCell ref="B254:B259"/>
    <mergeCell ref="C254:C259"/>
    <mergeCell ref="A158:A163"/>
    <mergeCell ref="B158:B163"/>
    <mergeCell ref="A164:A169"/>
    <mergeCell ref="B164:B169"/>
    <mergeCell ref="B134:B139"/>
    <mergeCell ref="C134:C139"/>
    <mergeCell ref="A140:A145"/>
    <mergeCell ref="C182:C187"/>
    <mergeCell ref="C158:C163"/>
    <mergeCell ref="A236:A241"/>
    <mergeCell ref="B236:B241"/>
    <mergeCell ref="C236:C241"/>
    <mergeCell ref="D242:D247"/>
    <mergeCell ref="A242:A247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152:A157"/>
    <mergeCell ref="B170:B175"/>
    <mergeCell ref="A146:A151"/>
    <mergeCell ref="C170:C175"/>
    <mergeCell ref="B152:B157"/>
    <mergeCell ref="A170:A175"/>
    <mergeCell ref="D182:D187"/>
    <mergeCell ref="A176:A181"/>
    <mergeCell ref="B176:B181"/>
    <mergeCell ref="A188:A193"/>
    <mergeCell ref="B188:B193"/>
    <mergeCell ref="C188:C193"/>
    <mergeCell ref="D188:D193"/>
    <mergeCell ref="D224:D229"/>
    <mergeCell ref="B224:B229"/>
    <mergeCell ref="A218:A223"/>
    <mergeCell ref="B218:B223"/>
    <mergeCell ref="C218:C223"/>
    <mergeCell ref="D218:D223"/>
    <mergeCell ref="A206:A211"/>
    <mergeCell ref="A200:A205"/>
    <mergeCell ref="B200:B205"/>
    <mergeCell ref="A182:A187"/>
    <mergeCell ref="B182:B187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C242:C247"/>
    <mergeCell ref="B242:B247"/>
    <mergeCell ref="C224:C229"/>
    <mergeCell ref="D254:D259"/>
  </mergeCells>
  <printOptions horizontalCentered="1"/>
  <pageMargins left="0.39370078740157483" right="0.39370078740157483" top="0.52" bottom="0.22" header="0" footer="0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2025-04-18T09:27:25Z</dcterms:modified>
</cp:coreProperties>
</file>